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odnd\Documents\주식과제\"/>
    </mc:Choice>
  </mc:AlternateContent>
  <xr:revisionPtr revIDLastSave="0" documentId="8_{89ECA294-A418-42F6-B7D7-8014DFF82144}" xr6:coauthVersionLast="47" xr6:coauthVersionMax="47" xr10:uidLastSave="{00000000-0000-0000-0000-000000000000}"/>
  <bookViews>
    <workbookView xWindow="8745" yWindow="570" windowWidth="14325" windowHeight="13725" xr2:uid="{40CC8655-E34A-44F3-B64C-AFB1EB20FF46}"/>
  </bookViews>
  <sheets>
    <sheet name="Sheet1" sheetId="1" r:id="rId1"/>
    <sheet name="기업분석(CJ CGV)" sheetId="2" r:id="rId2"/>
    <sheet name="개별손익 표준" sheetId="3" r:id="rId3"/>
    <sheet name="영업비용" sheetId="7" r:id="rId4"/>
    <sheet name="개별손익_raw" sheetId="4" r:id="rId5"/>
    <sheet name="Sheet5" sheetId="5" r:id="rId6"/>
    <sheet name="연도별 관람객 수" sheetId="6" r:id="rId7"/>
  </sheets>
  <externalReferences>
    <externalReference r:id="rId8"/>
  </externalReferences>
  <definedNames>
    <definedName name="keyword" localSheetId="3">영업비용!$E$6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" l="1"/>
  <c r="B3" i="1"/>
  <c r="J19" i="2" l="1"/>
  <c r="I19" i="2"/>
  <c r="H19" i="2"/>
  <c r="G19" i="2"/>
  <c r="F19" i="2"/>
  <c r="E19" i="2"/>
  <c r="D19" i="2"/>
  <c r="J18" i="2"/>
  <c r="I18" i="2"/>
  <c r="H18" i="2"/>
  <c r="G18" i="2"/>
  <c r="F18" i="2"/>
  <c r="E18" i="2"/>
  <c r="D18" i="2"/>
  <c r="J17" i="2"/>
  <c r="I17" i="2"/>
  <c r="H17" i="2"/>
  <c r="G17" i="2"/>
  <c r="F17" i="2"/>
  <c r="E17" i="2"/>
  <c r="D17" i="2"/>
  <c r="J16" i="2"/>
  <c r="H16" i="2"/>
  <c r="J15" i="2"/>
  <c r="I15" i="2"/>
  <c r="H15" i="2"/>
  <c r="G15" i="2"/>
  <c r="F15" i="2"/>
  <c r="E15" i="2"/>
  <c r="D15" i="2"/>
  <c r="J14" i="2"/>
  <c r="I14" i="2"/>
  <c r="H14" i="2"/>
  <c r="G14" i="2"/>
  <c r="F14" i="2"/>
  <c r="E14" i="2"/>
  <c r="D14" i="2"/>
  <c r="J13" i="2"/>
  <c r="I13" i="2"/>
  <c r="H13" i="2"/>
  <c r="G13" i="2"/>
  <c r="F13" i="2"/>
  <c r="E13" i="2"/>
  <c r="D13" i="2"/>
  <c r="J12" i="2"/>
  <c r="H12" i="2"/>
  <c r="J11" i="2"/>
  <c r="I11" i="2"/>
  <c r="H11" i="2"/>
  <c r="G11" i="2"/>
  <c r="F11" i="2"/>
  <c r="E11" i="2"/>
  <c r="D11" i="2"/>
  <c r="J10" i="2"/>
  <c r="I10" i="2"/>
  <c r="H10" i="2"/>
  <c r="G10" i="2"/>
  <c r="F10" i="2"/>
  <c r="E10" i="2"/>
  <c r="D10" i="2"/>
  <c r="J9" i="2"/>
  <c r="I9" i="2"/>
  <c r="H9" i="2"/>
  <c r="G9" i="2"/>
  <c r="F9" i="2"/>
  <c r="E9" i="2"/>
  <c r="D9" i="2"/>
  <c r="J8" i="2"/>
  <c r="H8" i="2"/>
</calcChain>
</file>

<file path=xl/sharedStrings.xml><?xml version="1.0" encoding="utf-8"?>
<sst xmlns="http://schemas.openxmlformats.org/spreadsheetml/2006/main" count="320" uniqueCount="199">
  <si>
    <t>EV</t>
    <phoneticPr fontId="2" type="noConversion"/>
  </si>
  <si>
    <t xml:space="preserve">  시가총액</t>
    <phoneticPr fontId="2" type="noConversion"/>
  </si>
  <si>
    <t xml:space="preserve">  순현금</t>
    <phoneticPr fontId="2" type="noConversion"/>
  </si>
  <si>
    <t xml:space="preserve">    현금성자산</t>
    <phoneticPr fontId="2" type="noConversion"/>
  </si>
  <si>
    <t xml:space="preserve">    이자발생부채</t>
    <phoneticPr fontId="2" type="noConversion"/>
  </si>
  <si>
    <t>투자 아이디어</t>
    <phoneticPr fontId="2" type="noConversion"/>
  </si>
  <si>
    <t>Bear</t>
    <phoneticPr fontId="2" type="noConversion"/>
  </si>
  <si>
    <t>Base</t>
    <phoneticPr fontId="2" type="noConversion"/>
  </si>
  <si>
    <t>Bull</t>
    <phoneticPr fontId="2" type="noConversion"/>
  </si>
  <si>
    <t>주요 가정</t>
    <phoneticPr fontId="2" type="noConversion"/>
  </si>
  <si>
    <t>주요 가정에 따른 이익</t>
    <phoneticPr fontId="2" type="noConversion"/>
  </si>
  <si>
    <t>매출액</t>
    <phoneticPr fontId="2" type="noConversion"/>
  </si>
  <si>
    <t>영업이익</t>
    <phoneticPr fontId="2" type="noConversion"/>
  </si>
  <si>
    <t>순이익</t>
    <phoneticPr fontId="2" type="noConversion"/>
  </si>
  <si>
    <t xml:space="preserve">  지배</t>
    <phoneticPr fontId="2" type="noConversion"/>
  </si>
  <si>
    <t xml:space="preserve">  (P/E)</t>
    <phoneticPr fontId="2" type="noConversion"/>
  </si>
  <si>
    <t>실현 시기</t>
    <phoneticPr fontId="2" type="noConversion"/>
  </si>
  <si>
    <t>소요기간(연)</t>
    <phoneticPr fontId="2" type="noConversion"/>
  </si>
  <si>
    <t>(연간 이익 성장률)</t>
    <phoneticPr fontId="2" type="noConversion"/>
  </si>
  <si>
    <t>Target P/E</t>
    <phoneticPr fontId="2" type="noConversion"/>
  </si>
  <si>
    <t>BBB-</t>
    <phoneticPr fontId="2" type="noConversion"/>
  </si>
  <si>
    <t>Peer</t>
    <phoneticPr fontId="2" type="noConversion"/>
  </si>
  <si>
    <t>목표 시가총액</t>
    <phoneticPr fontId="2" type="noConversion"/>
  </si>
  <si>
    <t>(상승여력)</t>
    <phoneticPr fontId="2" type="noConversion"/>
  </si>
  <si>
    <t>(연간 기대수익률)</t>
    <phoneticPr fontId="2" type="noConversion"/>
  </si>
  <si>
    <t>종목명</t>
    <phoneticPr fontId="2" type="noConversion"/>
  </si>
  <si>
    <t>시가총액(억원)</t>
    <phoneticPr fontId="2" type="noConversion"/>
  </si>
  <si>
    <t>주가(원)</t>
    <phoneticPr fontId="2" type="noConversion"/>
  </si>
  <si>
    <t>주식수</t>
    <phoneticPr fontId="2" type="noConversion"/>
  </si>
  <si>
    <t>코스닥</t>
    <phoneticPr fontId="2" type="noConversion"/>
  </si>
  <si>
    <t>CJ CGV</t>
    <phoneticPr fontId="2" type="noConversion"/>
  </si>
  <si>
    <t>매출액</t>
  </si>
  <si>
    <t xml:space="preserve">연결재무제표 </t>
    <phoneticPr fontId="2" type="noConversion"/>
  </si>
  <si>
    <t>영업수익(매출액)</t>
  </si>
  <si>
    <t>영업비용</t>
  </si>
  <si>
    <t>영업이익(손실)</t>
  </si>
  <si>
    <t>금융수익</t>
  </si>
  <si>
    <t>금융원가</t>
  </si>
  <si>
    <t>기타이익</t>
  </si>
  <si>
    <t>기타손실</t>
  </si>
  <si>
    <t>초인플레이션으로 인한 순화폐성 항목에서 발생하는 손익</t>
  </si>
  <si>
    <t>법인세비용차감전계속영업순이익(손실)</t>
  </si>
  <si>
    <t>계속영업법인세비용(수익)</t>
  </si>
  <si>
    <t>당기순이익(손실)</t>
  </si>
  <si>
    <t>당기순이익(손실)의 귀속</t>
  </si>
  <si>
    <t>　지배기업의 소유주에게 귀속되는 당기순이익(손실)</t>
  </si>
  <si>
    <t>　비지배지분에 귀속되는 당기순이익(손실)</t>
  </si>
  <si>
    <t>기타포괄손익</t>
  </si>
  <si>
    <t>　당기손익으로 재분류되지 않는항목(세후기타포괄손익)</t>
  </si>
  <si>
    <t>　　확정급여제도의 재측정손익(세후기타포괄손익)</t>
  </si>
  <si>
    <t>　당기손익으로 재분류될 수 있는 항목(세후기타포괄손익)</t>
  </si>
  <si>
    <t>　　지분법 적용대상 관계기업과 공동기업의 기타포괄손익에 대한 지분(세후기타포괄손익)</t>
  </si>
  <si>
    <t>　　해외사업장환산외환차이(세후기타포괄손익)</t>
  </si>
  <si>
    <t>총포괄손익</t>
  </si>
  <si>
    <t>총 포괄손익의 귀속</t>
  </si>
  <si>
    <t>　총 포괄손익, 지배기업의 소유주에게 귀속되는 지분</t>
  </si>
  <si>
    <t>　총 포괄손익, 비지배지분</t>
  </si>
  <si>
    <t>주당이익</t>
  </si>
  <si>
    <t>　기본주당이익(손실) (단위 : 원)</t>
  </si>
  <si>
    <t>　희석주당이익(손실) (단위 : 원)</t>
  </si>
  <si>
    <t>제 24 기</t>
  </si>
  <si>
    <t>제 23 기</t>
  </si>
  <si>
    <t>제 22 기</t>
  </si>
  <si>
    <t>공동기업 및 관계기업투자이익</t>
  </si>
  <si>
    <t>공동기업 및 관계기업투자손실</t>
  </si>
  <si>
    <t>　　기타포괄손익-공정가치측정금융자산평가손익</t>
  </si>
  <si>
    <t>(단위 : 원)</t>
  </si>
  <si>
    <t xml:space="preserve">2022년 </t>
    <phoneticPr fontId="2" type="noConversion"/>
  </si>
  <si>
    <t>2021년</t>
  </si>
  <si>
    <t>2021년</t>
    <phoneticPr fontId="2" type="noConversion"/>
  </si>
  <si>
    <t>2020년</t>
    <phoneticPr fontId="2" type="noConversion"/>
  </si>
  <si>
    <t>[연결]</t>
    <phoneticPr fontId="2" type="noConversion"/>
  </si>
  <si>
    <t>구분</t>
    <phoneticPr fontId="2" type="noConversion"/>
  </si>
  <si>
    <t>매출총이익</t>
  </si>
  <si>
    <t>판매비와관리비</t>
  </si>
  <si>
    <t>법인세비용차감전순이익(손실)</t>
  </si>
  <si>
    <t>법인세비용</t>
  </si>
  <si>
    <t>2022년</t>
  </si>
  <si>
    <t>영업비용</t>
    <phoneticPr fontId="2" type="noConversion"/>
  </si>
  <si>
    <t>(억원)</t>
    <phoneticPr fontId="2" type="noConversion"/>
  </si>
  <si>
    <t>연결</t>
    <phoneticPr fontId="2" type="noConversion"/>
  </si>
  <si>
    <t>개별</t>
    <phoneticPr fontId="2" type="noConversion"/>
  </si>
  <si>
    <t>종속</t>
    <phoneticPr fontId="2" type="noConversion"/>
  </si>
  <si>
    <t>종속의 비중</t>
    <phoneticPr fontId="2" type="noConversion"/>
  </si>
  <si>
    <t>당기순익</t>
    <phoneticPr fontId="2" type="noConversion"/>
  </si>
  <si>
    <t>계속 성장중</t>
    <phoneticPr fontId="2" type="noConversion"/>
  </si>
  <si>
    <t>당기순익 손실이 줄어드는 중</t>
    <phoneticPr fontId="2" type="noConversion"/>
  </si>
  <si>
    <t>※ 이익잉여금</t>
    <phoneticPr fontId="2" type="noConversion"/>
  </si>
  <si>
    <t>22기</t>
    <phoneticPr fontId="2" type="noConversion"/>
  </si>
  <si>
    <t>23기</t>
    <phoneticPr fontId="2" type="noConversion"/>
  </si>
  <si>
    <t>24기</t>
    <phoneticPr fontId="2" type="noConversion"/>
  </si>
  <si>
    <t>(단위 : 억원)</t>
    <phoneticPr fontId="2" type="noConversion"/>
  </si>
  <si>
    <t>영업이익 손실이 줄어드는 중(21년에서 22년사이 급격하게 줄어듬)</t>
    <phoneticPr fontId="2" type="noConversion"/>
  </si>
  <si>
    <t>기준일</t>
    <phoneticPr fontId="2" type="noConversion"/>
  </si>
  <si>
    <t>2023년1Q</t>
    <phoneticPr fontId="2" type="noConversion"/>
  </si>
  <si>
    <t>25기</t>
    <phoneticPr fontId="2" type="noConversion"/>
  </si>
  <si>
    <t>2023년2Q</t>
    <phoneticPr fontId="2" type="noConversion"/>
  </si>
  <si>
    <t>2023년3Q</t>
    <phoneticPr fontId="2" type="noConversion"/>
  </si>
  <si>
    <t>전체 관객 수</t>
    <phoneticPr fontId="2" type="noConversion"/>
  </si>
  <si>
    <t>2022년</t>
    <phoneticPr fontId="2" type="noConversion"/>
  </si>
  <si>
    <t>2019년</t>
    <phoneticPr fontId="2" type="noConversion"/>
  </si>
  <si>
    <t>2억2668만명</t>
    <phoneticPr fontId="2" type="noConversion"/>
  </si>
  <si>
    <t>2020년</t>
  </si>
  <si>
    <t>5952만명</t>
    <phoneticPr fontId="2" type="noConversion"/>
  </si>
  <si>
    <t>6053만명</t>
    <phoneticPr fontId="2" type="noConversion"/>
  </si>
  <si>
    <t>2023년 11월 누적</t>
    <phoneticPr fontId="2" type="noConversion"/>
  </si>
  <si>
    <t>9852만명</t>
    <phoneticPr fontId="2" type="noConversion"/>
  </si>
  <si>
    <t>1억 1281만명</t>
    <phoneticPr fontId="2" type="noConversion"/>
  </si>
  <si>
    <t>1인당 연간 관람횟수</t>
    <phoneticPr fontId="2" type="noConversion"/>
  </si>
  <si>
    <t>4.37회</t>
    <phoneticPr fontId="2" type="noConversion"/>
  </si>
  <si>
    <t>한국</t>
    <phoneticPr fontId="2" type="noConversion"/>
  </si>
  <si>
    <t>아이슬란드</t>
    <phoneticPr fontId="2" type="noConversion"/>
  </si>
  <si>
    <t>4.2회</t>
    <phoneticPr fontId="2" type="noConversion"/>
  </si>
  <si>
    <t>미국</t>
    <phoneticPr fontId="2" type="noConversion"/>
  </si>
  <si>
    <t>국내 1인당 연간 관람횟수는 2007년부터 2017년까지 우상향중</t>
    <phoneticPr fontId="2" type="noConversion"/>
  </si>
  <si>
    <t xml:space="preserve">국내 영화관람객수는 코로나로 인해 2020년,21년에는 많이 줄어들었고 OTT가 크게 성장하면서 코로나 이전의 관람객수로 다시 되돌아가지 못한듯 </t>
  </si>
  <si>
    <t xml:space="preserve">3) </t>
    <phoneticPr fontId="2" type="noConversion"/>
  </si>
  <si>
    <t>2) 국내 1인당 연간 영화관람 횟수가 증가할 것이다</t>
    <phoneticPr fontId="2" type="noConversion"/>
  </si>
  <si>
    <t>1) 국내 영화관 점유율 중 애니메이션의 점유율이 증가할것이다</t>
    <phoneticPr fontId="2" type="noConversion"/>
  </si>
  <si>
    <t>2024년(추정)</t>
    <phoneticPr fontId="2" type="noConversion"/>
  </si>
  <si>
    <t>2025년(추정)</t>
    <phoneticPr fontId="2" type="noConversion"/>
  </si>
  <si>
    <t>구분(억원)</t>
    <phoneticPr fontId="2" type="noConversion"/>
  </si>
  <si>
    <t>2023년</t>
  </si>
  <si>
    <t>발행주식수</t>
    <phoneticPr fontId="2" type="noConversion"/>
  </si>
  <si>
    <t xml:space="preserve">  EPS(원)</t>
    <phoneticPr fontId="2" type="noConversion"/>
  </si>
  <si>
    <t>2023년</t>
    <phoneticPr fontId="2" type="noConversion"/>
  </si>
  <si>
    <t>범죄도시3</t>
    <phoneticPr fontId="2" type="noConversion"/>
  </si>
  <si>
    <t>범죄도시2</t>
    <phoneticPr fontId="2" type="noConversion"/>
  </si>
  <si>
    <t>스파이더맨</t>
    <phoneticPr fontId="2" type="noConversion"/>
  </si>
  <si>
    <t>남산의 부장들</t>
    <phoneticPr fontId="2" type="noConversion"/>
  </si>
  <si>
    <t>극한직업</t>
    <phoneticPr fontId="2" type="noConversion"/>
  </si>
  <si>
    <t>2018년</t>
    <phoneticPr fontId="2" type="noConversion"/>
  </si>
  <si>
    <t>신과함께</t>
    <phoneticPr fontId="2" type="noConversion"/>
  </si>
  <si>
    <t>어벤져스</t>
    <phoneticPr fontId="2" type="noConversion"/>
  </si>
  <si>
    <t>2017년</t>
    <phoneticPr fontId="2" type="noConversion"/>
  </si>
  <si>
    <t>택시운전사</t>
    <phoneticPr fontId="2" type="noConversion"/>
  </si>
  <si>
    <t>부산행</t>
    <phoneticPr fontId="2" type="noConversion"/>
  </si>
  <si>
    <t>2016년</t>
    <phoneticPr fontId="2" type="noConversion"/>
  </si>
  <si>
    <t>2015년</t>
    <phoneticPr fontId="2" type="noConversion"/>
  </si>
  <si>
    <t>베테랑</t>
    <phoneticPr fontId="2" type="noConversion"/>
  </si>
  <si>
    <t>암살</t>
    <phoneticPr fontId="2" type="noConversion"/>
  </si>
  <si>
    <t>2014년</t>
    <phoneticPr fontId="2" type="noConversion"/>
  </si>
  <si>
    <t>명량</t>
    <phoneticPr fontId="2" type="noConversion"/>
  </si>
  <si>
    <t>겨울왕국</t>
    <phoneticPr fontId="2" type="noConversion"/>
  </si>
  <si>
    <t>인터스텔라</t>
    <phoneticPr fontId="2" type="noConversion"/>
  </si>
  <si>
    <t>2013년</t>
    <phoneticPr fontId="2" type="noConversion"/>
  </si>
  <si>
    <t>7번방의선물</t>
    <phoneticPr fontId="2" type="noConversion"/>
  </si>
  <si>
    <t>1000만 관객 영화</t>
    <phoneticPr fontId="2" type="noConversion"/>
  </si>
  <si>
    <t>2) 국내 1인당 연간 영화관람 횟수가 증가</t>
    <phoneticPr fontId="2" type="noConversion"/>
  </si>
  <si>
    <t>코로나 회복으로 인한 관람객수 증가</t>
    <phoneticPr fontId="2" type="noConversion"/>
  </si>
  <si>
    <t>1) 천만 관객 영화</t>
    <phoneticPr fontId="2" type="noConversion"/>
  </si>
  <si>
    <t>2.19회</t>
    <phoneticPr fontId="2" type="noConversion"/>
  </si>
  <si>
    <t>4.5회</t>
    <phoneticPr fontId="2" type="noConversion"/>
  </si>
  <si>
    <t>연도</t>
  </si>
  <si>
    <t>한국</t>
  </si>
  <si>
    <t>외국</t>
  </si>
  <si>
    <t>전체</t>
  </si>
  <si>
    <t>개봉</t>
  </si>
  <si>
    <t>편수</t>
  </si>
  <si>
    <t>상영</t>
  </si>
  <si>
    <t>관객수</t>
  </si>
  <si>
    <t>점유율</t>
  </si>
  <si>
    <t>합계</t>
  </si>
  <si>
    <t>(단위:천원)</t>
  </si>
  <si>
    <t>구  분</t>
  </si>
  <si>
    <t>당분기</t>
  </si>
  <si>
    <t>전분기</t>
  </si>
  <si>
    <t>급여</t>
  </si>
  <si>
    <t>확정급여형 퇴직급여제도 관련 비용</t>
  </si>
  <si>
    <t>해고급여</t>
  </si>
  <si>
    <t>합  계</t>
  </si>
  <si>
    <t>종업원 급여</t>
    <phoneticPr fontId="2" type="noConversion"/>
  </si>
  <si>
    <t>당분기말</t>
  </si>
  <si>
    <t>전기말</t>
  </si>
  <si>
    <t>확정급여채무</t>
  </si>
  <si>
    <t>사외적립자산의 공정가치</t>
  </si>
  <si>
    <t>종업원급여부채</t>
  </si>
  <si>
    <t>종업원급여관련부채</t>
    <phoneticPr fontId="2" type="noConversion"/>
  </si>
  <si>
    <t>상품 등 변동액</t>
  </si>
  <si>
    <t>상영부금</t>
  </si>
  <si>
    <t>퇴직급여</t>
  </si>
  <si>
    <t>복리후생비</t>
  </si>
  <si>
    <t>소모품비</t>
  </si>
  <si>
    <t>임차료</t>
  </si>
  <si>
    <t>감가상각비</t>
  </si>
  <si>
    <t>감가상각비(사용권자산)</t>
  </si>
  <si>
    <t>무형자산상각비</t>
  </si>
  <si>
    <t>건물관리비</t>
  </si>
  <si>
    <t>지급수수료</t>
  </si>
  <si>
    <t>기타</t>
  </si>
  <si>
    <t>3개월</t>
  </si>
  <si>
    <t>누적</t>
  </si>
  <si>
    <t>-</t>
  </si>
  <si>
    <t>2023년3분기</t>
    <phoneticPr fontId="2" type="noConversion"/>
  </si>
  <si>
    <t>고정</t>
    <phoneticPr fontId="2" type="noConversion"/>
  </si>
  <si>
    <t>변동</t>
    <phoneticPr fontId="2" type="noConversion"/>
  </si>
  <si>
    <t>2022년 평균 관람요금</t>
    <phoneticPr fontId="2" type="noConversion"/>
  </si>
  <si>
    <t>10,285원</t>
    <phoneticPr fontId="2" type="noConversion"/>
  </si>
  <si>
    <t>1.5회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</si>
</sst>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76" formatCode="_-* #,##0.0_-;\-* #,##0.0_-;_-* &quot;-&quot;_-;_-@_-"/>
    <numFmt numFmtId="177" formatCode="#,##0_);\(#,##0\)"/>
    <numFmt numFmtId="178" formatCode="#,##0.0_);\(#,##0.0\)"/>
    <numFmt numFmtId="179" formatCode="_-* #,##0.00_-;\-* #,##0.00_-;_-* &quot;-&quot;_-;_-@_-"/>
  </numFmts>
  <fonts count="2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12"/>
      <color rgb="FF000000"/>
      <name val="함초롬바탕"/>
      <family val="1"/>
      <charset val="129"/>
    </font>
    <font>
      <sz val="11"/>
      <color rgb="FF000000"/>
      <name val="맑은 고딕"/>
      <family val="3"/>
      <charset val="129"/>
      <scheme val="major"/>
    </font>
    <font>
      <sz val="10"/>
      <color rgb="FF666666"/>
      <name val="Arial"/>
      <family val="2"/>
    </font>
    <font>
      <sz val="11"/>
      <color theme="1"/>
      <name val="맑은 고딕"/>
      <family val="3"/>
      <charset val="129"/>
      <scheme val="major"/>
    </font>
    <font>
      <sz val="11"/>
      <color theme="1"/>
      <name val="Arial"/>
      <family val="2"/>
    </font>
    <font>
      <sz val="11"/>
      <name val="맑은 고딕"/>
      <family val="2"/>
      <charset val="129"/>
      <scheme val="minor"/>
    </font>
    <font>
      <sz val="11"/>
      <name val="Arial"/>
      <family val="2"/>
    </font>
    <font>
      <sz val="10"/>
      <name val="Arial"/>
      <family val="2"/>
    </font>
    <font>
      <sz val="9"/>
      <color theme="1"/>
      <name val="맑은 고딕"/>
      <family val="2"/>
      <charset val="129"/>
      <scheme val="minor"/>
    </font>
    <font>
      <sz val="10"/>
      <color rgb="FF212121"/>
      <name val="Arial"/>
      <family val="2"/>
    </font>
    <font>
      <sz val="10"/>
      <color rgb="FFFFFFFF"/>
      <name val="Arial"/>
      <family val="2"/>
    </font>
    <font>
      <b/>
      <sz val="10"/>
      <color rgb="FFFFFFFF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CDCD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70707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6337778862885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thin">
        <color rgb="FF000000"/>
      </bottom>
      <diagonal/>
    </border>
    <border>
      <left style="thin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D9D9D9"/>
      </left>
      <right/>
      <top style="thick">
        <color rgb="FF373737"/>
      </top>
      <bottom/>
      <diagonal/>
    </border>
    <border>
      <left style="medium">
        <color rgb="FFD9D9D9"/>
      </left>
      <right/>
      <top style="medium">
        <color rgb="FFD9D9D9"/>
      </top>
      <bottom/>
      <diagonal/>
    </border>
    <border>
      <left style="medium">
        <color rgb="FFD9D9D9"/>
      </left>
      <right/>
      <top style="medium">
        <color rgb="FFD9D9D9"/>
      </top>
      <bottom style="thick">
        <color rgb="FF373737"/>
      </bottom>
      <diagonal/>
    </border>
    <border>
      <left style="medium">
        <color rgb="FFD9D9D9"/>
      </left>
      <right/>
      <top/>
      <bottom/>
      <diagonal/>
    </border>
    <border>
      <left/>
      <right/>
      <top style="thick">
        <color rgb="FF373737"/>
      </top>
      <bottom/>
      <diagonal/>
    </border>
    <border>
      <left/>
      <right/>
      <top style="medium">
        <color rgb="FFD9D9D9"/>
      </top>
      <bottom/>
      <diagonal/>
    </border>
    <border>
      <left/>
      <right/>
      <top style="medium">
        <color rgb="FFD9D9D9"/>
      </top>
      <bottom style="thick">
        <color rgb="FF373737"/>
      </bottom>
      <diagonal/>
    </border>
    <border>
      <left/>
      <right style="medium">
        <color rgb="FFD9D9D9"/>
      </right>
      <top style="thick">
        <color rgb="FF5076DB"/>
      </top>
      <bottom/>
      <diagonal/>
    </border>
    <border>
      <left/>
      <right style="medium">
        <color rgb="FFD9D9D9"/>
      </right>
      <top/>
      <bottom/>
      <diagonal/>
    </border>
    <border>
      <left/>
      <right style="medium">
        <color rgb="FFD9D9D9"/>
      </right>
      <top/>
      <bottom style="thick">
        <color rgb="FF373737"/>
      </bottom>
      <diagonal/>
    </border>
    <border>
      <left style="medium">
        <color rgb="FFD9D9D9"/>
      </left>
      <right/>
      <top style="thick">
        <color rgb="FF5076DB"/>
      </top>
      <bottom style="medium">
        <color rgb="FFD9D9D9"/>
      </bottom>
      <diagonal/>
    </border>
    <border>
      <left/>
      <right/>
      <top style="thick">
        <color rgb="FF5076DB"/>
      </top>
      <bottom style="medium">
        <color rgb="FFD9D9D9"/>
      </bottom>
      <diagonal/>
    </border>
    <border>
      <left/>
      <right style="medium">
        <color rgb="FFD9D9D9"/>
      </right>
      <top style="thick">
        <color rgb="FF5076DB"/>
      </top>
      <bottom style="medium">
        <color rgb="FFD9D9D9"/>
      </bottom>
      <diagonal/>
    </border>
    <border>
      <left style="medium">
        <color rgb="FFD9D9D9"/>
      </left>
      <right style="medium">
        <color rgb="FFD9D9D9"/>
      </right>
      <top style="medium">
        <color rgb="FFD9D9D9"/>
      </top>
      <bottom/>
      <diagonal/>
    </border>
    <border>
      <left style="medium">
        <color rgb="FFD9D9D9"/>
      </left>
      <right style="medium">
        <color rgb="FFD9D9D9"/>
      </right>
      <top/>
      <bottom style="thick">
        <color rgb="FF373737"/>
      </bottom>
      <diagonal/>
    </border>
    <border>
      <left style="medium">
        <color rgb="FFD9D9D9"/>
      </left>
      <right/>
      <top/>
      <bottom style="thick">
        <color rgb="FF373737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/>
      <diagonal/>
    </border>
    <border>
      <left/>
      <right style="thin">
        <color rgb="FF00000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/>
      <bottom style="thin">
        <color rgb="FF808080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44">
    <xf numFmtId="0" fontId="0" fillId="0" borderId="0" xfId="0">
      <alignment vertical="center"/>
    </xf>
    <xf numFmtId="0" fontId="0" fillId="0" borderId="0" xfId="0" quotePrefix="1">
      <alignment vertical="center"/>
    </xf>
    <xf numFmtId="14" fontId="0" fillId="0" borderId="0" xfId="0" applyNumberFormat="1">
      <alignment vertical="center"/>
    </xf>
    <xf numFmtId="176" fontId="0" fillId="0" borderId="0" xfId="1" applyNumberFormat="1" applyFont="1">
      <alignment vertical="center"/>
    </xf>
    <xf numFmtId="0" fontId="3" fillId="0" borderId="0" xfId="0" applyFont="1">
      <alignment vertical="center"/>
    </xf>
    <xf numFmtId="14" fontId="3" fillId="0" borderId="0" xfId="0" applyNumberFormat="1" applyFont="1">
      <alignment vertical="center"/>
    </xf>
    <xf numFmtId="176" fontId="3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>
      <alignment vertical="center"/>
    </xf>
    <xf numFmtId="3" fontId="3" fillId="0" borderId="1" xfId="0" applyNumberFormat="1" applyFont="1" applyBorder="1">
      <alignment vertical="center"/>
    </xf>
    <xf numFmtId="177" fontId="0" fillId="2" borderId="1" xfId="1" applyNumberFormat="1" applyFont="1" applyFill="1" applyBorder="1" applyAlignment="1">
      <alignment horizontal="center" vertical="center"/>
    </xf>
    <xf numFmtId="3" fontId="4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4" xfId="0" applyFont="1" applyBorder="1" applyAlignment="1">
      <alignment vertical="center" wrapText="1"/>
    </xf>
    <xf numFmtId="3" fontId="4" fillId="0" borderId="3" xfId="0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5" xfId="0" applyFont="1" applyBorder="1" applyAlignment="1">
      <alignment vertical="center" wrapText="1"/>
    </xf>
    <xf numFmtId="3" fontId="4" fillId="0" borderId="6" xfId="0" applyNumberFormat="1" applyFont="1" applyBorder="1" applyAlignment="1">
      <alignment horizontal="right" vertical="center" wrapText="1"/>
    </xf>
    <xf numFmtId="3" fontId="4" fillId="0" borderId="7" xfId="0" applyNumberFormat="1" applyFont="1" applyBorder="1" applyAlignment="1">
      <alignment horizontal="right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4" borderId="11" xfId="0" applyFont="1" applyFill="1" applyBorder="1" applyAlignment="1">
      <alignment horizontal="center" vertical="center"/>
    </xf>
    <xf numFmtId="0" fontId="5" fillId="5" borderId="12" xfId="0" applyFont="1" applyFill="1" applyBorder="1">
      <alignment vertical="center"/>
    </xf>
    <xf numFmtId="0" fontId="0" fillId="2" borderId="12" xfId="0" applyFill="1" applyBorder="1">
      <alignment vertical="center"/>
    </xf>
    <xf numFmtId="0" fontId="6" fillId="2" borderId="12" xfId="0" applyFont="1" applyFill="1" applyBorder="1">
      <alignment vertical="center"/>
    </xf>
    <xf numFmtId="0" fontId="5" fillId="5" borderId="13" xfId="0" applyFont="1" applyFill="1" applyBorder="1">
      <alignment vertical="center"/>
    </xf>
    <xf numFmtId="0" fontId="0" fillId="5" borderId="0" xfId="0" applyFill="1">
      <alignment vertical="center"/>
    </xf>
    <xf numFmtId="0" fontId="5" fillId="7" borderId="12" xfId="0" applyFont="1" applyFill="1" applyBorder="1">
      <alignment vertical="center"/>
    </xf>
    <xf numFmtId="0" fontId="0" fillId="7" borderId="0" xfId="0" applyFill="1">
      <alignment vertical="center"/>
    </xf>
    <xf numFmtId="0" fontId="0" fillId="8" borderId="12" xfId="0" applyFill="1" applyBorder="1">
      <alignment vertical="center"/>
    </xf>
    <xf numFmtId="0" fontId="0" fillId="8" borderId="0" xfId="0" applyFill="1">
      <alignment vertical="center"/>
    </xf>
    <xf numFmtId="0" fontId="0" fillId="5" borderId="1" xfId="0" applyFill="1" applyBorder="1">
      <alignment vertical="center"/>
    </xf>
    <xf numFmtId="0" fontId="0" fillId="7" borderId="1" xfId="0" applyFill="1" applyBorder="1">
      <alignment vertical="center"/>
    </xf>
    <xf numFmtId="0" fontId="0" fillId="8" borderId="1" xfId="0" applyFill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5" borderId="16" xfId="0" applyFill="1" applyBorder="1">
      <alignment vertical="center"/>
    </xf>
    <xf numFmtId="0" fontId="0" fillId="7" borderId="16" xfId="0" applyFill="1" applyBorder="1">
      <alignment vertical="center"/>
    </xf>
    <xf numFmtId="0" fontId="0" fillId="8" borderId="16" xfId="0" applyFill="1" applyBorder="1">
      <alignment vertical="center"/>
    </xf>
    <xf numFmtId="0" fontId="0" fillId="0" borderId="16" xfId="0" applyBorder="1">
      <alignment vertical="center"/>
    </xf>
    <xf numFmtId="0" fontId="0" fillId="5" borderId="17" xfId="0" applyFill="1" applyBorder="1">
      <alignment vertical="center"/>
    </xf>
    <xf numFmtId="0" fontId="0" fillId="5" borderId="18" xfId="0" applyFill="1" applyBorder="1">
      <alignment vertical="center"/>
    </xf>
    <xf numFmtId="177" fontId="5" fillId="4" borderId="19" xfId="1" applyNumberFormat="1" applyFont="1" applyFill="1" applyBorder="1" applyAlignment="1">
      <alignment horizontal="center" vertical="center"/>
    </xf>
    <xf numFmtId="177" fontId="5" fillId="4" borderId="20" xfId="1" applyNumberFormat="1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177" fontId="0" fillId="2" borderId="21" xfId="1" applyNumberFormat="1" applyFont="1" applyFill="1" applyBorder="1">
      <alignment vertical="center"/>
    </xf>
    <xf numFmtId="177" fontId="0" fillId="2" borderId="22" xfId="1" applyNumberFormat="1" applyFont="1" applyFill="1" applyBorder="1">
      <alignment vertical="center"/>
    </xf>
    <xf numFmtId="177" fontId="0" fillId="2" borderId="1" xfId="1" applyNumberFormat="1" applyFont="1" applyFill="1" applyBorder="1">
      <alignment vertical="center"/>
    </xf>
    <xf numFmtId="177" fontId="0" fillId="2" borderId="20" xfId="1" applyNumberFormat="1" applyFont="1" applyFill="1" applyBorder="1">
      <alignment vertical="center"/>
    </xf>
    <xf numFmtId="177" fontId="0" fillId="2" borderId="23" xfId="1" applyNumberFormat="1" applyFont="1" applyFill="1" applyBorder="1">
      <alignment vertical="center"/>
    </xf>
    <xf numFmtId="177" fontId="0" fillId="2" borderId="24" xfId="1" applyNumberFormat="1" applyFont="1" applyFill="1" applyBorder="1">
      <alignment vertical="center"/>
    </xf>
    <xf numFmtId="177" fontId="5" fillId="6" borderId="20" xfId="1" applyNumberFormat="1" applyFont="1" applyFill="1" applyBorder="1">
      <alignment vertical="center"/>
    </xf>
    <xf numFmtId="9" fontId="5" fillId="6" borderId="1" xfId="2" applyFont="1" applyFill="1" applyBorder="1">
      <alignment vertical="center"/>
    </xf>
    <xf numFmtId="177" fontId="0" fillId="6" borderId="1" xfId="1" applyNumberFormat="1" applyFont="1" applyFill="1" applyBorder="1">
      <alignment vertical="center"/>
    </xf>
    <xf numFmtId="178" fontId="0" fillId="6" borderId="1" xfId="1" applyNumberFormat="1" applyFont="1" applyFill="1" applyBorder="1">
      <alignment vertical="center"/>
    </xf>
    <xf numFmtId="177" fontId="0" fillId="2" borderId="25" xfId="1" applyNumberFormat="1" applyFont="1" applyFill="1" applyBorder="1">
      <alignment vertical="center"/>
    </xf>
    <xf numFmtId="177" fontId="0" fillId="0" borderId="1" xfId="1" applyNumberFormat="1" applyFont="1" applyFill="1" applyBorder="1">
      <alignment vertical="center"/>
    </xf>
    <xf numFmtId="9" fontId="5" fillId="0" borderId="1" xfId="2" applyFont="1" applyFill="1" applyBorder="1">
      <alignment vertical="center"/>
    </xf>
    <xf numFmtId="177" fontId="7" fillId="2" borderId="0" xfId="1" applyNumberFormat="1" applyFont="1" applyFill="1" applyBorder="1" applyAlignment="1">
      <alignment horizontal="right" vertical="center"/>
    </xf>
    <xf numFmtId="14" fontId="0" fillId="2" borderId="0" xfId="1" applyNumberFormat="1" applyFont="1" applyFill="1">
      <alignment vertical="center"/>
    </xf>
    <xf numFmtId="0" fontId="0" fillId="2" borderId="1" xfId="1" applyNumberFormat="1" applyFont="1" applyFill="1" applyBorder="1">
      <alignment vertical="center"/>
    </xf>
    <xf numFmtId="0" fontId="8" fillId="0" borderId="0" xfId="0" applyFont="1" applyAlignment="1">
      <alignment horizontal="justify" vertical="center"/>
    </xf>
    <xf numFmtId="3" fontId="0" fillId="0" borderId="0" xfId="0" applyNumberFormat="1">
      <alignment vertical="center"/>
    </xf>
    <xf numFmtId="0" fontId="9" fillId="0" borderId="0" xfId="0" applyFont="1" applyAlignment="1">
      <alignment horizontal="justify" vertical="center"/>
    </xf>
    <xf numFmtId="0" fontId="0" fillId="0" borderId="21" xfId="0" quotePrefix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41" fontId="0" fillId="0" borderId="1" xfId="0" applyNumberFormat="1" applyBorder="1">
      <alignment vertical="center"/>
    </xf>
    <xf numFmtId="179" fontId="0" fillId="0" borderId="1" xfId="1" applyNumberFormat="1" applyFont="1" applyBorder="1">
      <alignment vertical="center"/>
    </xf>
    <xf numFmtId="43" fontId="0" fillId="0" borderId="1" xfId="0" applyNumberFormat="1" applyBorder="1">
      <alignment vertical="center"/>
    </xf>
    <xf numFmtId="41" fontId="0" fillId="0" borderId="1" xfId="1" applyFont="1" applyBorder="1">
      <alignment vertical="center"/>
    </xf>
    <xf numFmtId="0" fontId="0" fillId="0" borderId="1" xfId="1" applyNumberFormat="1" applyFont="1" applyBorder="1">
      <alignment vertical="center"/>
    </xf>
    <xf numFmtId="3" fontId="10" fillId="0" borderId="26" xfId="0" applyNumberFormat="1" applyFont="1" applyBorder="1" applyAlignment="1">
      <alignment horizontal="center" vertical="center" wrapText="1"/>
    </xf>
    <xf numFmtId="3" fontId="10" fillId="9" borderId="27" xfId="0" applyNumberFormat="1" applyFont="1" applyFill="1" applyBorder="1" applyAlignment="1">
      <alignment horizontal="center" vertical="center" wrapText="1"/>
    </xf>
    <xf numFmtId="3" fontId="10" fillId="0" borderId="27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3" fontId="11" fillId="0" borderId="0" xfId="0" applyNumberFormat="1" applyFont="1" applyAlignment="1">
      <alignment horizontal="center" vertical="center"/>
    </xf>
    <xf numFmtId="3" fontId="12" fillId="0" borderId="0" xfId="0" applyNumberFormat="1" applyFont="1" applyAlignment="1">
      <alignment horizontal="center" vertical="center"/>
    </xf>
    <xf numFmtId="3" fontId="12" fillId="0" borderId="0" xfId="0" applyNumberFormat="1" applyFont="1" applyAlignment="1">
      <alignment horizontal="center" vertical="center" wrapText="1"/>
    </xf>
    <xf numFmtId="3" fontId="14" fillId="0" borderId="0" xfId="0" applyNumberFormat="1" applyFont="1" applyAlignment="1">
      <alignment horizontal="center" vertical="center"/>
    </xf>
    <xf numFmtId="3" fontId="15" fillId="0" borderId="0" xfId="0" applyNumberFormat="1" applyFont="1" applyAlignment="1">
      <alignment horizontal="center" vertical="center"/>
    </xf>
    <xf numFmtId="3" fontId="15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17" fillId="10" borderId="27" xfId="0" applyFont="1" applyFill="1" applyBorder="1" applyAlignment="1">
      <alignment horizontal="center" vertical="center" wrapText="1"/>
    </xf>
    <xf numFmtId="0" fontId="17" fillId="10" borderId="29" xfId="0" applyFont="1" applyFill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10" fontId="10" fillId="0" borderId="26" xfId="0" applyNumberFormat="1" applyFont="1" applyBorder="1" applyAlignment="1">
      <alignment horizontal="center" vertical="center" wrapText="1"/>
    </xf>
    <xf numFmtId="0" fontId="10" fillId="9" borderId="31" xfId="0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horizontal="center" vertical="center" wrapText="1"/>
    </xf>
    <xf numFmtId="10" fontId="10" fillId="9" borderId="27" xfId="0" applyNumberFormat="1" applyFont="1" applyFill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10" fontId="10" fillId="0" borderId="27" xfId="0" applyNumberFormat="1" applyFont="1" applyBorder="1" applyAlignment="1">
      <alignment horizontal="center" vertical="center" wrapText="1"/>
    </xf>
    <xf numFmtId="0" fontId="19" fillId="11" borderId="32" xfId="0" applyFont="1" applyFill="1" applyBorder="1" applyAlignment="1">
      <alignment horizontal="center" vertical="center" wrapText="1"/>
    </xf>
    <xf numFmtId="3" fontId="18" fillId="11" borderId="28" xfId="0" applyNumberFormat="1" applyFont="1" applyFill="1" applyBorder="1" applyAlignment="1">
      <alignment horizontal="center" vertical="center" wrapText="1"/>
    </xf>
    <xf numFmtId="10" fontId="18" fillId="11" borderId="28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3" fontId="4" fillId="0" borderId="2" xfId="0" applyNumberFormat="1" applyFont="1" applyBorder="1" applyAlignment="1">
      <alignment horizontal="right" vertical="top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top" wrapText="1"/>
    </xf>
    <xf numFmtId="3" fontId="4" fillId="0" borderId="3" xfId="0" applyNumberFormat="1" applyFont="1" applyBorder="1" applyAlignment="1">
      <alignment horizontal="right" vertical="top" wrapText="1"/>
    </xf>
    <xf numFmtId="0" fontId="4" fillId="0" borderId="5" xfId="0" applyFont="1" applyBorder="1" applyAlignment="1">
      <alignment horizontal="center" vertical="top" wrapText="1"/>
    </xf>
    <xf numFmtId="3" fontId="4" fillId="0" borderId="6" xfId="0" applyNumberFormat="1" applyFont="1" applyBorder="1" applyAlignment="1">
      <alignment horizontal="right" vertical="top" wrapText="1"/>
    </xf>
    <xf numFmtId="3" fontId="4" fillId="0" borderId="7" xfId="0" applyNumberFormat="1" applyFont="1" applyBorder="1" applyAlignment="1">
      <alignment horizontal="right" vertical="top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4" fillId="0" borderId="2" xfId="0" applyFont="1" applyBorder="1" applyAlignment="1">
      <alignment horizontal="right" vertical="top" wrapText="1"/>
    </xf>
    <xf numFmtId="0" fontId="0" fillId="12" borderId="0" xfId="0" applyFill="1">
      <alignment vertical="center"/>
    </xf>
    <xf numFmtId="0" fontId="0" fillId="13" borderId="0" xfId="0" applyFill="1">
      <alignment vertical="center"/>
    </xf>
    <xf numFmtId="0" fontId="4" fillId="0" borderId="4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 wrapText="1"/>
    </xf>
    <xf numFmtId="0" fontId="4" fillId="3" borderId="43" xfId="0" applyFont="1" applyFill="1" applyBorder="1" applyAlignment="1">
      <alignment horizontal="center" vertical="center" wrapText="1"/>
    </xf>
    <xf numFmtId="0" fontId="4" fillId="3" borderId="48" xfId="0" applyFont="1" applyFill="1" applyBorder="1" applyAlignment="1">
      <alignment horizontal="center" vertical="center" wrapText="1"/>
    </xf>
    <xf numFmtId="0" fontId="4" fillId="3" borderId="44" xfId="0" applyFont="1" applyFill="1" applyBorder="1" applyAlignment="1">
      <alignment horizontal="right" vertical="center" wrapText="1"/>
    </xf>
    <xf numFmtId="0" fontId="4" fillId="3" borderId="45" xfId="0" applyFont="1" applyFill="1" applyBorder="1" applyAlignment="1">
      <alignment horizontal="right" vertical="center" wrapText="1"/>
    </xf>
    <xf numFmtId="0" fontId="4" fillId="3" borderId="46" xfId="0" applyFont="1" applyFill="1" applyBorder="1" applyAlignment="1">
      <alignment horizontal="right" vertical="center" wrapText="1"/>
    </xf>
    <xf numFmtId="0" fontId="4" fillId="3" borderId="47" xfId="0" applyFont="1" applyFill="1" applyBorder="1" applyAlignment="1">
      <alignment horizontal="center" vertical="center" wrapText="1"/>
    </xf>
    <xf numFmtId="0" fontId="4" fillId="3" borderId="49" xfId="0" applyFont="1" applyFill="1" applyBorder="1" applyAlignment="1">
      <alignment horizontal="center" vertical="center" wrapText="1"/>
    </xf>
    <xf numFmtId="0" fontId="17" fillId="10" borderId="39" xfId="0" applyFont="1" applyFill="1" applyBorder="1" applyAlignment="1">
      <alignment horizontal="center" vertical="center" wrapText="1"/>
    </xf>
    <xf numFmtId="0" fontId="17" fillId="10" borderId="40" xfId="0" applyFont="1" applyFill="1" applyBorder="1" applyAlignment="1">
      <alignment horizontal="center" vertical="center" wrapText="1"/>
    </xf>
    <xf numFmtId="0" fontId="17" fillId="10" borderId="27" xfId="0" applyFont="1" applyFill="1" applyBorder="1" applyAlignment="1">
      <alignment horizontal="center" vertical="center" wrapText="1"/>
    </xf>
    <xf numFmtId="0" fontId="17" fillId="10" borderId="41" xfId="0" applyFont="1" applyFill="1" applyBorder="1" applyAlignment="1">
      <alignment horizontal="center" vertical="center" wrapText="1"/>
    </xf>
    <xf numFmtId="0" fontId="17" fillId="10" borderId="33" xfId="0" applyFont="1" applyFill="1" applyBorder="1" applyAlignment="1">
      <alignment horizontal="center" vertical="center" wrapText="1"/>
    </xf>
    <xf numFmtId="0" fontId="17" fillId="10" borderId="34" xfId="0" applyFont="1" applyFill="1" applyBorder="1" applyAlignment="1">
      <alignment horizontal="center" vertical="center" wrapText="1"/>
    </xf>
    <xf numFmtId="0" fontId="17" fillId="10" borderId="35" xfId="0" applyFont="1" applyFill="1" applyBorder="1" applyAlignment="1">
      <alignment horizontal="center" vertical="center" wrapText="1"/>
    </xf>
    <xf numFmtId="0" fontId="17" fillId="10" borderId="36" xfId="0" applyFont="1" applyFill="1" applyBorder="1" applyAlignment="1">
      <alignment horizontal="center" vertical="center" wrapText="1"/>
    </xf>
    <xf numFmtId="0" fontId="17" fillId="10" borderId="37" xfId="0" applyFont="1" applyFill="1" applyBorder="1" applyAlignment="1">
      <alignment horizontal="center" vertical="center" wrapText="1"/>
    </xf>
    <xf numFmtId="0" fontId="17" fillId="10" borderId="38" xfId="0" applyFont="1" applyFill="1" applyBorder="1" applyAlignment="1">
      <alignment horizontal="center" vertical="center" wrapText="1"/>
    </xf>
    <xf numFmtId="41" fontId="0" fillId="0" borderId="1" xfId="0" applyNumberFormat="1" applyBorder="1" applyAlignment="1">
      <alignment horizontal="left" vertical="top" indent="5"/>
    </xf>
    <xf numFmtId="41" fontId="0" fillId="0" borderId="1" xfId="0" applyNumberFormat="1" applyBorder="1" applyAlignment="1">
      <alignment horizontal="left" vertical="center" indent="2"/>
    </xf>
    <xf numFmtId="41" fontId="0" fillId="0" borderId="1" xfId="0" applyNumberFormat="1" applyBorder="1" applyAlignment="1">
      <alignment horizontal="left" vertical="center" indent="3"/>
    </xf>
    <xf numFmtId="41" fontId="0" fillId="0" borderId="1" xfId="0" applyNumberFormat="1" applyBorder="1" applyAlignment="1">
      <alignment horizontal="left" vertical="center" indent="5"/>
    </xf>
    <xf numFmtId="41" fontId="0" fillId="0" borderId="1" xfId="1" applyFont="1" applyBorder="1" applyAlignment="1">
      <alignment horizontal="left" vertical="center" indent="5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200026</xdr:colOff>
      <xdr:row>7</xdr:row>
      <xdr:rowOff>114301</xdr:rowOff>
    </xdr:from>
    <xdr:to>
      <xdr:col>3</xdr:col>
      <xdr:colOff>981076</xdr:colOff>
      <xdr:row>21</xdr:row>
      <xdr:rowOff>95251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E4B723-0197-074C-C0F5-C04DCF053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0026" y="1590676"/>
          <a:ext cx="4838700" cy="2914650"/>
        </a:xfrm>
        <a:prstGeom prst="rect">
          <a:avLst/>
        </a:prstGeom>
      </xdr:spPr>
    </xdr:pic>
    <xdr:clientData/>
  </xdr:twoCellAnchor>
  <xdr:twoCellAnchor editAs="oneCell">
    <xdr:from>
      <xdr:col>3</xdr:col>
      <xdr:colOff>1066801</xdr:colOff>
      <xdr:row>8</xdr:row>
      <xdr:rowOff>19050</xdr:rowOff>
    </xdr:from>
    <xdr:to>
      <xdr:col>8</xdr:col>
      <xdr:colOff>674915</xdr:colOff>
      <xdr:row>21</xdr:row>
      <xdr:rowOff>75759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79E264F-F911-7D6E-7BDC-D7103F5811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24451" y="1704975"/>
          <a:ext cx="4667250" cy="2780859"/>
        </a:xfrm>
        <a:prstGeom prst="rect">
          <a:avLst/>
        </a:prstGeom>
      </xdr:spPr>
    </xdr:pic>
    <xdr:clientData/>
  </xdr:twoCellAnchor>
  <xdr:twoCellAnchor>
    <xdr:from>
      <xdr:col>12</xdr:col>
      <xdr:colOff>466725</xdr:colOff>
      <xdr:row>30</xdr:row>
      <xdr:rowOff>161925</xdr:rowOff>
    </xdr:from>
    <xdr:to>
      <xdr:col>16</xdr:col>
      <xdr:colOff>228600</xdr:colOff>
      <xdr:row>37</xdr:row>
      <xdr:rowOff>28575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9B2C37A-7252-0778-057A-C032622EDE68}"/>
            </a:ext>
          </a:extLst>
        </xdr:cNvPr>
        <xdr:cNvSpPr txBox="1"/>
      </xdr:nvSpPr>
      <xdr:spPr>
        <a:xfrm>
          <a:off x="12468225" y="6457950"/>
          <a:ext cx="2505075" cy="1333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1100"/>
            <a:t>코로나 이전에는 천만 관객을</a:t>
          </a:r>
          <a:r>
            <a:rPr lang="ko-KR" altLang="en-US" sz="1100" baseline="0"/>
            <a:t> 이룬 영화들이 여러편 있었지만 </a:t>
          </a:r>
          <a:r>
            <a:rPr lang="en-US" altLang="ko-KR" sz="1100" baseline="0"/>
            <a:t>2020,21</a:t>
          </a:r>
          <a:r>
            <a:rPr lang="ko-KR" altLang="en-US" sz="1100" baseline="0"/>
            <a:t>년 </a:t>
          </a:r>
          <a:r>
            <a:rPr lang="en-US" altLang="ko-KR" sz="1100" baseline="0"/>
            <a:t>(</a:t>
          </a:r>
          <a:r>
            <a:rPr lang="ko-KR" altLang="en-US" sz="1100" baseline="0"/>
            <a:t>코로나</a:t>
          </a:r>
          <a:r>
            <a:rPr lang="en-US" altLang="ko-KR" sz="1100" baseline="0"/>
            <a:t>) </a:t>
          </a:r>
          <a:r>
            <a:rPr lang="ko-KR" altLang="en-US" sz="1100" baseline="0"/>
            <a:t>영화관 암흑기였고 </a:t>
          </a:r>
          <a:r>
            <a:rPr lang="en-US" altLang="ko-KR" sz="1100" baseline="0"/>
            <a:t>2022</a:t>
          </a:r>
          <a:r>
            <a:rPr lang="ko-KR" altLang="en-US" sz="1100" baseline="0"/>
            <a:t>년 코로나가 조금 잠잠해지자 관람객수 증가와함께 천만영화가 나옴</a:t>
          </a:r>
          <a:endParaRPr lang="ko-KR" altLang="en-US" sz="1100"/>
        </a:p>
      </xdr:txBody>
    </xdr:sp>
    <xdr:clientData/>
  </xdr:twoCellAnchor>
  <xdr:twoCellAnchor editAs="oneCell">
    <xdr:from>
      <xdr:col>0</xdr:col>
      <xdr:colOff>285750</xdr:colOff>
      <xdr:row>38</xdr:row>
      <xdr:rowOff>76200</xdr:rowOff>
    </xdr:from>
    <xdr:to>
      <xdr:col>6</xdr:col>
      <xdr:colOff>465765</xdr:colOff>
      <xdr:row>55</xdr:row>
      <xdr:rowOff>56707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BD13B6C-F421-DE9E-0B78-CC3B75215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5750" y="8048625"/>
          <a:ext cx="7676190" cy="3542857"/>
        </a:xfrm>
        <a:prstGeom prst="rect">
          <a:avLst/>
        </a:prstGeom>
      </xdr:spPr>
    </xdr:pic>
    <xdr:clientData/>
  </xdr:twoCellAnchor>
  <xdr:twoCellAnchor editAs="oneCell">
    <xdr:from>
      <xdr:col>6</xdr:col>
      <xdr:colOff>676275</xdr:colOff>
      <xdr:row>39</xdr:row>
      <xdr:rowOff>47625</xdr:rowOff>
    </xdr:from>
    <xdr:to>
      <xdr:col>16</xdr:col>
      <xdr:colOff>570593</xdr:colOff>
      <xdr:row>57</xdr:row>
      <xdr:rowOff>123344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8EFDDC63-3077-97D0-53E6-56CC7B2D7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172450" y="8229600"/>
          <a:ext cx="7257143" cy="3847619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56</xdr:row>
      <xdr:rowOff>66675</xdr:rowOff>
    </xdr:from>
    <xdr:to>
      <xdr:col>6</xdr:col>
      <xdr:colOff>265752</xdr:colOff>
      <xdr:row>76</xdr:row>
      <xdr:rowOff>75675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905A344A-8F8E-2013-37F6-446973E1E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80975" y="11811000"/>
          <a:ext cx="7580952" cy="420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2</xdr:row>
      <xdr:rowOff>142875</xdr:rowOff>
    </xdr:from>
    <xdr:to>
      <xdr:col>4</xdr:col>
      <xdr:colOff>1123950</xdr:colOff>
      <xdr:row>17</xdr:row>
      <xdr:rowOff>57150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F1A6EE6E-4BEE-D087-F396-9DE24D0EB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561975"/>
          <a:ext cx="4248150" cy="3057525"/>
        </a:xfrm>
        <a:prstGeom prst="rect">
          <a:avLst/>
        </a:prstGeom>
      </xdr:spPr>
    </xdr:pic>
    <xdr:clientData/>
  </xdr:twoCellAnchor>
  <xdr:twoCellAnchor editAs="oneCell">
    <xdr:from>
      <xdr:col>6</xdr:col>
      <xdr:colOff>552451</xdr:colOff>
      <xdr:row>2</xdr:row>
      <xdr:rowOff>152401</xdr:rowOff>
    </xdr:from>
    <xdr:to>
      <xdr:col>12</xdr:col>
      <xdr:colOff>85725</xdr:colOff>
      <xdr:row>17</xdr:row>
      <xdr:rowOff>95965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3D8720F-1000-21BC-00F6-D74232806D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67251" y="571501"/>
          <a:ext cx="4257674" cy="3086814"/>
        </a:xfrm>
        <a:prstGeom prst="rect">
          <a:avLst/>
        </a:prstGeom>
      </xdr:spPr>
    </xdr:pic>
    <xdr:clientData/>
  </xdr:twoCellAnchor>
  <xdr:twoCellAnchor>
    <xdr:from>
      <xdr:col>13</xdr:col>
      <xdr:colOff>561975</xdr:colOff>
      <xdr:row>3</xdr:row>
      <xdr:rowOff>0</xdr:rowOff>
    </xdr:from>
    <xdr:to>
      <xdr:col>17</xdr:col>
      <xdr:colOff>371475</xdr:colOff>
      <xdr:row>8</xdr:row>
      <xdr:rowOff>180975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B9D1C4A6-4632-A812-34B9-DCB519434D26}"/>
            </a:ext>
          </a:extLst>
        </xdr:cNvPr>
        <xdr:cNvSpPr txBox="1"/>
      </xdr:nvSpPr>
      <xdr:spPr>
        <a:xfrm>
          <a:off x="9477375" y="628650"/>
          <a:ext cx="2552700" cy="12287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/>
            <a:t>CGV</a:t>
          </a:r>
          <a:r>
            <a:rPr lang="ko-KR" altLang="en-US" sz="1100"/>
            <a:t>가 스크린이 제일 많아서 인기</a:t>
          </a:r>
          <a:r>
            <a:rPr lang="ko-KR" altLang="en-US" sz="1100" baseline="0"/>
            <a:t> 좋은 영화의 상영횟수도 많고 관객수도 많이 끌어들이는듯함</a:t>
          </a:r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xodnd\Desktop\231111_&#50864;&#50577;(&#44277;&#53685;&#51333;&#47785;).xlsx" TargetMode="External"/><Relationship Id="rId1" Type="http://schemas.openxmlformats.org/officeDocument/2006/relationships/externalLinkPath" Target="/Users/xodnd/Desktop/231111_&#50864;&#50577;(&#44277;&#53685;&#51333;&#47785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요약모델"/>
      <sheetName val="손익모델"/>
      <sheetName val="기업분석(우양)"/>
      <sheetName val="미국인구수"/>
      <sheetName val="인구수변화"/>
      <sheetName val="가구수변화"/>
      <sheetName val="물가상승률"/>
      <sheetName val="우양사업별매출액"/>
      <sheetName val="개별재무상태 표준"/>
      <sheetName val="개별손익 표준"/>
      <sheetName val="비용성격별분류_표준"/>
      <sheetName val="비용성격별분류_개별연간"/>
      <sheetName val="개별현금흐름 표준"/>
      <sheetName val="우양재무상태_raw"/>
      <sheetName val="우양개별손익_raw"/>
      <sheetName val="우양개별현금흐름_raw"/>
    </sheetNames>
    <sheetDataSet>
      <sheetData sheetId="0" refreshError="1"/>
      <sheetData sheetId="1" refreshError="1"/>
      <sheetData sheetId="2">
        <row r="2">
          <cell r="C2">
            <v>874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6">
          <cell r="C6">
            <v>957.17550738</v>
          </cell>
          <cell r="D6">
            <v>1074.3693196900001</v>
          </cell>
          <cell r="E6">
            <v>1179.0900675299999</v>
          </cell>
          <cell r="F6">
            <v>1330.5933521300001</v>
          </cell>
          <cell r="G6">
            <v>1391.68265812</v>
          </cell>
          <cell r="H6">
            <v>1634.12927036</v>
          </cell>
          <cell r="I6">
            <v>911.53013777000001</v>
          </cell>
        </row>
        <row r="10">
          <cell r="C10">
            <v>28.891792679999998</v>
          </cell>
          <cell r="D10">
            <v>66.936357229999999</v>
          </cell>
          <cell r="E10">
            <v>60.333486860000001</v>
          </cell>
          <cell r="F10">
            <v>65.165093049999996</v>
          </cell>
          <cell r="G10">
            <v>20.562877700000001</v>
          </cell>
          <cell r="H10">
            <v>0.95871061999999996</v>
          </cell>
          <cell r="I10">
            <v>26.596825240000001</v>
          </cell>
        </row>
        <row r="17">
          <cell r="C17">
            <v>3.3847947999999999</v>
          </cell>
          <cell r="D17">
            <v>39.334280710000002</v>
          </cell>
          <cell r="E17">
            <v>34.185967410000003</v>
          </cell>
          <cell r="F17">
            <v>40.652418779999998</v>
          </cell>
          <cell r="G17">
            <v>12.80447028</v>
          </cell>
          <cell r="H17">
            <v>-29.98797807</v>
          </cell>
          <cell r="I17">
            <v>0.34613097999999998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94BFE-B23D-4E20-93DC-AA63C4EAB11B}">
  <dimension ref="A1:K55"/>
  <sheetViews>
    <sheetView tabSelected="1" topLeftCell="A4" workbookViewId="0">
      <selection activeCell="D22" sqref="D22"/>
    </sheetView>
  </sheetViews>
  <sheetFormatPr defaultRowHeight="16.5"/>
  <cols>
    <col min="1" max="1" width="20.875" customWidth="1"/>
    <col min="2" max="2" width="13.75" customWidth="1"/>
    <col min="3" max="3" width="16" customWidth="1"/>
    <col min="4" max="4" width="13.375" bestFit="1" customWidth="1"/>
    <col min="5" max="5" width="9.75" bestFit="1" customWidth="1"/>
  </cols>
  <sheetData>
    <row r="1" spans="1:11">
      <c r="A1" t="s">
        <v>0</v>
      </c>
      <c r="B1">
        <f>B2-B3</f>
        <v>30138</v>
      </c>
    </row>
    <row r="2" spans="1:11">
      <c r="A2" t="s">
        <v>1</v>
      </c>
      <c r="B2">
        <v>6783</v>
      </c>
    </row>
    <row r="3" spans="1:11">
      <c r="A3" t="s">
        <v>2</v>
      </c>
      <c r="B3">
        <f>(B4-B5)</f>
        <v>-23355</v>
      </c>
    </row>
    <row r="4" spans="1:11">
      <c r="A4" t="s">
        <v>3</v>
      </c>
      <c r="B4">
        <v>3949</v>
      </c>
    </row>
    <row r="5" spans="1:11">
      <c r="A5" t="s">
        <v>4</v>
      </c>
      <c r="B5">
        <v>27304</v>
      </c>
    </row>
    <row r="7" spans="1:11">
      <c r="A7" t="s">
        <v>5</v>
      </c>
      <c r="B7" t="s">
        <v>149</v>
      </c>
    </row>
    <row r="9" spans="1:11">
      <c r="E9">
        <v>2022</v>
      </c>
      <c r="F9" s="88" t="s">
        <v>6</v>
      </c>
      <c r="G9" s="88" t="s">
        <v>7</v>
      </c>
      <c r="H9" s="88" t="s">
        <v>8</v>
      </c>
      <c r="K9" s="88" t="s">
        <v>196</v>
      </c>
    </row>
    <row r="10" spans="1:11">
      <c r="A10" t="s">
        <v>9</v>
      </c>
      <c r="B10" t="s">
        <v>150</v>
      </c>
      <c r="E10">
        <v>1</v>
      </c>
      <c r="F10">
        <v>0</v>
      </c>
      <c r="G10">
        <v>1</v>
      </c>
      <c r="H10">
        <v>2</v>
      </c>
      <c r="J10" t="s">
        <v>197</v>
      </c>
    </row>
    <row r="11" spans="1:11">
      <c r="B11" t="s">
        <v>148</v>
      </c>
      <c r="E11" s="89" t="s">
        <v>151</v>
      </c>
      <c r="F11" s="89" t="s">
        <v>198</v>
      </c>
      <c r="G11" s="89" t="s">
        <v>151</v>
      </c>
      <c r="H11" s="89" t="s">
        <v>152</v>
      </c>
    </row>
    <row r="12" spans="1:11">
      <c r="B12" s="1"/>
    </row>
    <row r="13" spans="1:11">
      <c r="A13" t="s">
        <v>10</v>
      </c>
    </row>
    <row r="14" spans="1:11">
      <c r="B14" s="1"/>
    </row>
    <row r="15" spans="1:11">
      <c r="B15" s="1"/>
    </row>
    <row r="16" spans="1:11">
      <c r="B16" s="1"/>
    </row>
    <row r="17" spans="1:9">
      <c r="B17" s="1"/>
      <c r="D17" s="119" t="s">
        <v>119</v>
      </c>
      <c r="E17" s="120"/>
      <c r="F17" s="120"/>
      <c r="G17" s="119" t="s">
        <v>120</v>
      </c>
      <c r="H17" s="120"/>
      <c r="I17" s="120"/>
    </row>
    <row r="18" spans="1:9">
      <c r="A18" s="9" t="s">
        <v>121</v>
      </c>
      <c r="B18" s="71" t="s">
        <v>99</v>
      </c>
      <c r="C18" s="71" t="s">
        <v>122</v>
      </c>
      <c r="D18" s="72" t="s">
        <v>6</v>
      </c>
      <c r="E18" s="72" t="s">
        <v>7</v>
      </c>
      <c r="F18" s="72" t="s">
        <v>8</v>
      </c>
      <c r="G18" s="72" t="s">
        <v>6</v>
      </c>
      <c r="H18" s="72" t="s">
        <v>7</v>
      </c>
      <c r="I18" s="72" t="s">
        <v>8</v>
      </c>
    </row>
    <row r="19" spans="1:9">
      <c r="A19" s="8" t="s">
        <v>11</v>
      </c>
      <c r="B19" s="10">
        <v>12813</v>
      </c>
      <c r="C19" s="73">
        <v>16169</v>
      </c>
      <c r="D19" s="10">
        <v>6400</v>
      </c>
      <c r="E19" s="10">
        <v>12813</v>
      </c>
      <c r="F19" s="73">
        <v>26328</v>
      </c>
      <c r="G19" s="73"/>
      <c r="H19" s="73"/>
      <c r="I19" s="73"/>
    </row>
    <row r="20" spans="1:9">
      <c r="A20" s="8" t="s">
        <v>12</v>
      </c>
      <c r="B20" s="8">
        <v>-768</v>
      </c>
      <c r="C20" s="73">
        <v>613</v>
      </c>
      <c r="D20" s="141">
        <v>-1294</v>
      </c>
      <c r="E20" s="140">
        <v>-768</v>
      </c>
      <c r="F20" s="73">
        <v>1578</v>
      </c>
      <c r="G20" s="73"/>
      <c r="H20" s="73"/>
      <c r="I20" s="73"/>
    </row>
    <row r="21" spans="1:9">
      <c r="A21" s="8" t="s">
        <v>13</v>
      </c>
      <c r="B21" s="8">
        <v>-2145</v>
      </c>
      <c r="C21" s="139">
        <v>-878</v>
      </c>
      <c r="D21" s="141">
        <v>-3614</v>
      </c>
      <c r="E21" s="8">
        <v>-2145</v>
      </c>
      <c r="F21" s="73">
        <v>4407</v>
      </c>
      <c r="G21" s="73"/>
      <c r="H21" s="73"/>
      <c r="I21" s="73"/>
    </row>
    <row r="22" spans="1:9">
      <c r="A22" s="8" t="s">
        <v>14</v>
      </c>
      <c r="B22" s="8">
        <v>-1662</v>
      </c>
      <c r="C22" s="142">
        <v>-703</v>
      </c>
      <c r="D22" s="73"/>
      <c r="E22" s="73"/>
      <c r="F22" s="73"/>
      <c r="G22" s="73"/>
      <c r="H22" s="73"/>
      <c r="I22" s="73"/>
    </row>
    <row r="23" spans="1:9">
      <c r="A23" s="8" t="s">
        <v>15</v>
      </c>
      <c r="B23" s="77"/>
      <c r="C23" s="74"/>
      <c r="D23" s="74"/>
      <c r="E23" s="75"/>
      <c r="F23" s="75"/>
      <c r="G23" s="75"/>
      <c r="H23" s="75"/>
      <c r="I23" s="75"/>
    </row>
    <row r="24" spans="1:9">
      <c r="A24" s="8" t="s">
        <v>124</v>
      </c>
      <c r="B24" s="77">
        <v>-2583</v>
      </c>
      <c r="C24" s="143">
        <v>-871</v>
      </c>
      <c r="D24" s="76"/>
      <c r="E24" s="76"/>
      <c r="F24" s="76"/>
      <c r="G24" s="76"/>
      <c r="H24" s="76"/>
      <c r="I24" s="76"/>
    </row>
    <row r="25" spans="1:9">
      <c r="A25" s="8" t="s">
        <v>123</v>
      </c>
      <c r="B25" s="77"/>
      <c r="C25" s="74"/>
      <c r="D25" s="74"/>
      <c r="E25" s="74"/>
      <c r="F25" s="74"/>
      <c r="G25" s="74"/>
      <c r="H25" s="74"/>
      <c r="I25" s="74"/>
    </row>
    <row r="26" spans="1:9">
      <c r="A26" t="s">
        <v>16</v>
      </c>
      <c r="C26" s="2"/>
      <c r="D26" s="2"/>
      <c r="E26" s="2"/>
      <c r="F26" s="2"/>
    </row>
    <row r="27" spans="1:9">
      <c r="A27" t="s">
        <v>17</v>
      </c>
      <c r="D27" s="3"/>
      <c r="E27" s="3"/>
      <c r="F27" s="3"/>
    </row>
    <row r="28" spans="1:9">
      <c r="A28" t="s">
        <v>18</v>
      </c>
    </row>
    <row r="29" spans="1:9">
      <c r="A29" t="s">
        <v>19</v>
      </c>
      <c r="B29" t="s">
        <v>20</v>
      </c>
    </row>
    <row r="30" spans="1:9">
      <c r="B30" t="s">
        <v>21</v>
      </c>
    </row>
    <row r="31" spans="1:9">
      <c r="A31" t="s">
        <v>22</v>
      </c>
      <c r="B31" t="s">
        <v>20</v>
      </c>
    </row>
    <row r="32" spans="1:9">
      <c r="B32" t="s">
        <v>21</v>
      </c>
    </row>
    <row r="33" spans="1:2">
      <c r="A33" t="s">
        <v>23</v>
      </c>
      <c r="B33" t="s">
        <v>20</v>
      </c>
    </row>
    <row r="34" spans="1:2">
      <c r="B34" t="s">
        <v>21</v>
      </c>
    </row>
    <row r="35" spans="1:2">
      <c r="A35" t="s">
        <v>24</v>
      </c>
      <c r="B35" t="s">
        <v>20</v>
      </c>
    </row>
    <row r="36" spans="1:2">
      <c r="B36" t="s">
        <v>21</v>
      </c>
    </row>
    <row r="54" spans="3:6">
      <c r="C54" s="2"/>
      <c r="D54" s="2"/>
      <c r="E54" s="2"/>
      <c r="F54" s="2"/>
    </row>
    <row r="55" spans="3:6">
      <c r="D55" s="3"/>
      <c r="E55" s="3"/>
      <c r="F55" s="3"/>
    </row>
  </sheetData>
  <mergeCells count="2">
    <mergeCell ref="D17:F17"/>
    <mergeCell ref="G17:I17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2FD35-A6A8-4635-A998-77B8E0FE43E7}">
  <dimension ref="A1:Q35"/>
  <sheetViews>
    <sheetView showGridLines="0" workbookViewId="0">
      <selection activeCell="F16" sqref="F16"/>
    </sheetView>
  </sheetViews>
  <sheetFormatPr defaultRowHeight="16.5"/>
  <cols>
    <col min="2" max="2" width="18.625" customWidth="1"/>
    <col min="3" max="3" width="21" customWidth="1"/>
    <col min="4" max="4" width="11.875" customWidth="1"/>
    <col min="5" max="5" width="10.125" customWidth="1"/>
    <col min="6" max="6" width="10.875" customWidth="1"/>
    <col min="7" max="7" width="11" customWidth="1"/>
    <col min="8" max="8" width="10.625" customWidth="1"/>
    <col min="9" max="9" width="10.75" customWidth="1"/>
  </cols>
  <sheetData>
    <row r="1" spans="1:17">
      <c r="A1" t="s">
        <v>29</v>
      </c>
      <c r="B1" s="9" t="s">
        <v>25</v>
      </c>
      <c r="C1" s="9" t="s">
        <v>30</v>
      </c>
      <c r="D1" s="25" t="s">
        <v>93</v>
      </c>
    </row>
    <row r="2" spans="1:17">
      <c r="B2" s="9" t="s">
        <v>26</v>
      </c>
      <c r="C2" s="10">
        <v>6783</v>
      </c>
      <c r="D2" s="66">
        <v>45243</v>
      </c>
    </row>
    <row r="3" spans="1:17">
      <c r="B3" s="9" t="s">
        <v>27</v>
      </c>
      <c r="C3" s="8">
        <v>5540</v>
      </c>
    </row>
    <row r="4" spans="1:17">
      <c r="B4" s="9" t="s">
        <v>28</v>
      </c>
      <c r="C4" s="11">
        <v>122431285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>
      <c r="B5" s="12" t="s">
        <v>32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>
      <c r="C6" s="4"/>
      <c r="D6" s="4" t="s">
        <v>88</v>
      </c>
      <c r="E6" s="4" t="s">
        <v>89</v>
      </c>
      <c r="F6" s="4" t="s">
        <v>90</v>
      </c>
      <c r="G6" s="4" t="s">
        <v>95</v>
      </c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>
      <c r="B7" s="49" t="s">
        <v>72</v>
      </c>
      <c r="C7" s="50" t="s">
        <v>79</v>
      </c>
      <c r="D7" s="51" t="s">
        <v>70</v>
      </c>
      <c r="E7" s="51" t="s">
        <v>68</v>
      </c>
      <c r="F7" s="51" t="s">
        <v>77</v>
      </c>
      <c r="G7" s="51" t="s">
        <v>94</v>
      </c>
      <c r="H7" s="51" t="s">
        <v>96</v>
      </c>
      <c r="I7" s="51" t="s">
        <v>97</v>
      </c>
      <c r="J7" s="51"/>
      <c r="K7" s="4"/>
      <c r="L7" s="4"/>
      <c r="M7" s="4"/>
      <c r="N7" s="4"/>
      <c r="O7" s="4"/>
      <c r="P7" s="4"/>
      <c r="Q7" s="4"/>
    </row>
    <row r="8" spans="1:17">
      <c r="B8" s="52" t="s">
        <v>11</v>
      </c>
      <c r="C8" s="53" t="s">
        <v>80</v>
      </c>
      <c r="D8" s="8">
        <v>5834</v>
      </c>
      <c r="E8" s="8">
        <v>7363</v>
      </c>
      <c r="F8" s="8">
        <v>12813</v>
      </c>
      <c r="G8" s="54">
        <v>3936</v>
      </c>
      <c r="H8" s="54" t="str">
        <f>IF($C$5="Y",#REF!,"")</f>
        <v/>
      </c>
      <c r="I8" s="54">
        <v>12028</v>
      </c>
      <c r="J8" s="54" t="str">
        <f>IF($C$5="Y",#REF!,"")</f>
        <v/>
      </c>
      <c r="K8" s="4" t="s">
        <v>85</v>
      </c>
      <c r="L8" s="4"/>
      <c r="M8" s="4"/>
      <c r="N8" s="4"/>
      <c r="O8" s="4"/>
      <c r="P8" s="4"/>
      <c r="Q8" s="4"/>
    </row>
    <row r="9" spans="1:17" hidden="1">
      <c r="B9" s="52" t="s">
        <v>11</v>
      </c>
      <c r="C9" s="55" t="s">
        <v>81</v>
      </c>
      <c r="D9" s="63">
        <f>'[1]개별손익 표준'!C6</f>
        <v>957.17550738</v>
      </c>
      <c r="E9" s="63">
        <f>'[1]개별손익 표준'!D6</f>
        <v>1074.3693196900001</v>
      </c>
      <c r="F9" s="63">
        <f>'[1]개별손익 표준'!E6</f>
        <v>1179.0900675299999</v>
      </c>
      <c r="G9" s="54">
        <f>'[1]개별손익 표준'!F6</f>
        <v>1330.5933521300001</v>
      </c>
      <c r="H9" s="54">
        <f>'[1]개별손익 표준'!G6</f>
        <v>1391.68265812</v>
      </c>
      <c r="I9" s="54">
        <f>'[1]개별손익 표준'!H6</f>
        <v>1634.12927036</v>
      </c>
      <c r="J9" s="54">
        <f>'[1]개별손익 표준'!I6</f>
        <v>911.53013777000001</v>
      </c>
      <c r="K9" s="4"/>
      <c r="L9" s="4"/>
      <c r="M9" s="4"/>
      <c r="N9" s="4"/>
      <c r="O9" s="4"/>
      <c r="P9" s="4"/>
      <c r="Q9" s="4"/>
    </row>
    <row r="10" spans="1:17" hidden="1">
      <c r="B10" s="56" t="s">
        <v>11</v>
      </c>
      <c r="C10" s="55" t="s">
        <v>82</v>
      </c>
      <c r="D10" s="63" t="str">
        <f>IF($C$5="Y",D8-D9,"")</f>
        <v/>
      </c>
      <c r="E10" s="63" t="str">
        <f t="shared" ref="E10:J10" si="0">IF($C$5="Y",E8-E9,"")</f>
        <v/>
      </c>
      <c r="F10" s="63" t="str">
        <f t="shared" si="0"/>
        <v/>
      </c>
      <c r="G10" s="54" t="str">
        <f t="shared" si="0"/>
        <v/>
      </c>
      <c r="H10" s="54" t="str">
        <f t="shared" si="0"/>
        <v/>
      </c>
      <c r="I10" s="54" t="str">
        <f t="shared" si="0"/>
        <v/>
      </c>
      <c r="J10" s="54" t="str">
        <f t="shared" si="0"/>
        <v/>
      </c>
      <c r="K10" s="4"/>
      <c r="L10" s="4"/>
      <c r="M10" s="4"/>
      <c r="N10" s="4"/>
      <c r="O10" s="4"/>
      <c r="P10" s="4"/>
      <c r="Q10" s="4"/>
    </row>
    <row r="11" spans="1:17" hidden="1">
      <c r="B11" s="57"/>
      <c r="C11" s="58" t="s">
        <v>83</v>
      </c>
      <c r="D11" s="64" t="str">
        <f>IF($C$5="Y",D10/D8,"")</f>
        <v/>
      </c>
      <c r="E11" s="64" t="str">
        <f t="shared" ref="E11:J11" si="1">IF($C$5="Y",E10/E8,"")</f>
        <v/>
      </c>
      <c r="F11" s="64" t="str">
        <f t="shared" si="1"/>
        <v/>
      </c>
      <c r="G11" s="59" t="str">
        <f t="shared" si="1"/>
        <v/>
      </c>
      <c r="H11" s="59" t="str">
        <f t="shared" si="1"/>
        <v/>
      </c>
      <c r="I11" s="59" t="str">
        <f t="shared" si="1"/>
        <v/>
      </c>
      <c r="J11" s="59" t="str">
        <f t="shared" si="1"/>
        <v/>
      </c>
      <c r="K11" s="4"/>
      <c r="L11" s="4"/>
      <c r="M11" s="4"/>
      <c r="N11" s="4"/>
      <c r="O11" s="4"/>
      <c r="P11" s="4"/>
      <c r="Q11" s="4"/>
    </row>
    <row r="12" spans="1:17">
      <c r="B12" s="52" t="s">
        <v>12</v>
      </c>
      <c r="C12" s="55" t="s">
        <v>80</v>
      </c>
      <c r="D12" s="8">
        <v>-3886</v>
      </c>
      <c r="E12" s="8">
        <v>-2414</v>
      </c>
      <c r="F12" s="8">
        <v>-768</v>
      </c>
      <c r="G12" s="54">
        <v>141</v>
      </c>
      <c r="H12" s="54" t="str">
        <f>IF($C$5="Y",#REF!,"")</f>
        <v/>
      </c>
      <c r="I12" s="54">
        <v>322</v>
      </c>
      <c r="J12" s="54" t="str">
        <f>IF($C$5="Y",#REF!,"")</f>
        <v/>
      </c>
      <c r="K12" s="4" t="s">
        <v>92</v>
      </c>
      <c r="L12" s="4"/>
      <c r="M12" s="4"/>
      <c r="N12" s="4"/>
      <c r="O12" s="4"/>
      <c r="P12" s="4"/>
      <c r="Q12" s="4"/>
    </row>
    <row r="13" spans="1:17" hidden="1">
      <c r="B13" s="56" t="s">
        <v>12</v>
      </c>
      <c r="C13" s="55" t="s">
        <v>81</v>
      </c>
      <c r="D13" s="63">
        <f>'[1]개별손익 표준'!C10</f>
        <v>28.891792679999998</v>
      </c>
      <c r="E13" s="63">
        <f>'[1]개별손익 표준'!D10</f>
        <v>66.936357229999999</v>
      </c>
      <c r="F13" s="63">
        <f>'[1]개별손익 표준'!E10</f>
        <v>60.333486860000001</v>
      </c>
      <c r="G13" s="54">
        <f>'[1]개별손익 표준'!F10</f>
        <v>65.165093049999996</v>
      </c>
      <c r="H13" s="54">
        <f>'[1]개별손익 표준'!G10</f>
        <v>20.562877700000001</v>
      </c>
      <c r="I13" s="54">
        <f>'[1]개별손익 표준'!H10</f>
        <v>0.95871061999999996</v>
      </c>
      <c r="J13" s="54">
        <f>'[1]개별손익 표준'!I10</f>
        <v>26.596825240000001</v>
      </c>
      <c r="K13" s="4"/>
      <c r="L13" s="4"/>
      <c r="M13" s="4"/>
      <c r="N13" s="4"/>
      <c r="O13" s="4"/>
      <c r="P13" s="4"/>
      <c r="Q13" s="4"/>
    </row>
    <row r="14" spans="1:17" hidden="1">
      <c r="B14" s="56" t="s">
        <v>12</v>
      </c>
      <c r="C14" s="55" t="s">
        <v>82</v>
      </c>
      <c r="D14" s="63" t="str">
        <f>IF($C$5="Y",D12-D13,"")</f>
        <v/>
      </c>
      <c r="E14" s="63" t="str">
        <f t="shared" ref="E14:J14" si="2">IF($C$5="Y",E12-E13,"")</f>
        <v/>
      </c>
      <c r="F14" s="63" t="str">
        <f t="shared" si="2"/>
        <v/>
      </c>
      <c r="G14" s="54" t="str">
        <f t="shared" si="2"/>
        <v/>
      </c>
      <c r="H14" s="54" t="str">
        <f t="shared" si="2"/>
        <v/>
      </c>
      <c r="I14" s="54" t="str">
        <f t="shared" si="2"/>
        <v/>
      </c>
      <c r="J14" s="54" t="str">
        <f t="shared" si="2"/>
        <v/>
      </c>
      <c r="K14" s="4"/>
      <c r="L14" s="4"/>
      <c r="M14" s="4"/>
      <c r="N14" s="4"/>
      <c r="O14" s="4"/>
      <c r="P14" s="4"/>
      <c r="Q14" s="4"/>
    </row>
    <row r="15" spans="1:17" hidden="1">
      <c r="B15" s="57"/>
      <c r="C15" s="58" t="s">
        <v>83</v>
      </c>
      <c r="D15" s="64" t="str">
        <f>IF($C$5="Y",D14/D12,"")</f>
        <v/>
      </c>
      <c r="E15" s="64" t="str">
        <f t="shared" ref="E15:J15" si="3">IF($C$5="Y",E14/E12,"")</f>
        <v/>
      </c>
      <c r="F15" s="64" t="str">
        <f t="shared" si="3"/>
        <v/>
      </c>
      <c r="G15" s="59" t="str">
        <f t="shared" si="3"/>
        <v/>
      </c>
      <c r="H15" s="59" t="str">
        <f t="shared" si="3"/>
        <v/>
      </c>
      <c r="I15" s="59" t="str">
        <f t="shared" si="3"/>
        <v/>
      </c>
      <c r="J15" s="59" t="str">
        <f t="shared" si="3"/>
        <v/>
      </c>
      <c r="K15" s="4"/>
      <c r="L15" s="4"/>
      <c r="M15" s="4"/>
      <c r="N15" s="4"/>
      <c r="O15" s="4"/>
      <c r="P15" s="4"/>
      <c r="Q15" s="4"/>
    </row>
    <row r="16" spans="1:17">
      <c r="B16" s="54" t="s">
        <v>84</v>
      </c>
      <c r="C16" s="55" t="s">
        <v>80</v>
      </c>
      <c r="D16" s="8">
        <v>-7516</v>
      </c>
      <c r="E16" s="8">
        <v>-3388</v>
      </c>
      <c r="F16" s="8">
        <v>-2145</v>
      </c>
      <c r="G16" s="67">
        <v>-387</v>
      </c>
      <c r="H16" s="54" t="str">
        <f>IF($C$5="Y",#REF!,"")</f>
        <v/>
      </c>
      <c r="I16" s="67">
        <v>-820</v>
      </c>
      <c r="J16" s="54" t="str">
        <f>IF($C$5="Y",#REF!,"")</f>
        <v/>
      </c>
      <c r="K16" s="4" t="s">
        <v>86</v>
      </c>
      <c r="L16" s="4"/>
      <c r="M16" s="4"/>
      <c r="N16" s="4"/>
      <c r="O16" s="4"/>
      <c r="P16" s="4"/>
      <c r="Q16" s="4"/>
    </row>
    <row r="17" spans="2:17" hidden="1">
      <c r="B17" s="57" t="s">
        <v>84</v>
      </c>
      <c r="C17" s="55" t="s">
        <v>81</v>
      </c>
      <c r="D17" s="54">
        <f>'[1]개별손익 표준'!C17</f>
        <v>3.3847947999999999</v>
      </c>
      <c r="E17" s="54">
        <f>'[1]개별손익 표준'!D17</f>
        <v>39.334280710000002</v>
      </c>
      <c r="F17" s="54">
        <f>'[1]개별손익 표준'!E17</f>
        <v>34.185967410000003</v>
      </c>
      <c r="G17" s="54">
        <f>'[1]개별손익 표준'!F17</f>
        <v>40.652418779999998</v>
      </c>
      <c r="H17" s="54">
        <f>'[1]개별손익 표준'!G17</f>
        <v>12.80447028</v>
      </c>
      <c r="I17" s="60">
        <f>'[1]개별손익 표준'!H17</f>
        <v>-29.98797807</v>
      </c>
      <c r="J17" s="61">
        <f>'[1]개별손익 표준'!I17</f>
        <v>0.34613097999999998</v>
      </c>
      <c r="K17" s="4"/>
      <c r="L17" s="4"/>
      <c r="M17" s="4"/>
      <c r="N17" s="4"/>
      <c r="O17" s="4"/>
      <c r="P17" s="4"/>
      <c r="Q17" s="4"/>
    </row>
    <row r="18" spans="2:17" hidden="1">
      <c r="B18" s="56" t="s">
        <v>84</v>
      </c>
      <c r="C18" s="62" t="s">
        <v>82</v>
      </c>
      <c r="D18" s="54" t="str">
        <f>IF($C$5="Y",D16-D17,"")</f>
        <v/>
      </c>
      <c r="E18" s="54" t="str">
        <f t="shared" ref="E18:J18" si="4">IF($C$5="Y",E16-E17,"")</f>
        <v/>
      </c>
      <c r="F18" s="54" t="str">
        <f t="shared" si="4"/>
        <v/>
      </c>
      <c r="G18" s="54" t="str">
        <f t="shared" si="4"/>
        <v/>
      </c>
      <c r="H18" s="54" t="str">
        <f t="shared" si="4"/>
        <v/>
      </c>
      <c r="I18" s="54" t="str">
        <f t="shared" si="4"/>
        <v/>
      </c>
      <c r="J18" s="54" t="str">
        <f t="shared" si="4"/>
        <v/>
      </c>
      <c r="K18" s="4"/>
      <c r="L18" s="4"/>
      <c r="M18" s="4"/>
      <c r="N18" s="4"/>
      <c r="O18" s="4"/>
      <c r="P18" s="4"/>
      <c r="Q18" s="4"/>
    </row>
    <row r="19" spans="2:17" hidden="1">
      <c r="B19" s="57"/>
      <c r="C19" s="58" t="s">
        <v>83</v>
      </c>
      <c r="D19" s="59" t="str">
        <f>IF($C$5="Y",D18/D16,"")</f>
        <v/>
      </c>
      <c r="E19" s="59" t="str">
        <f t="shared" ref="E19:J19" si="5">IF($C$5="Y",E18/E16,"")</f>
        <v/>
      </c>
      <c r="F19" s="59" t="str">
        <f t="shared" si="5"/>
        <v/>
      </c>
      <c r="G19" s="59" t="str">
        <f t="shared" si="5"/>
        <v/>
      </c>
      <c r="H19" s="59" t="str">
        <f t="shared" si="5"/>
        <v/>
      </c>
      <c r="I19" s="59" t="str">
        <f t="shared" si="5"/>
        <v/>
      </c>
      <c r="J19" s="59" t="str">
        <f t="shared" si="5"/>
        <v/>
      </c>
      <c r="K19" s="4"/>
      <c r="L19" s="4"/>
      <c r="M19" s="4"/>
      <c r="N19" s="4"/>
      <c r="O19" s="4"/>
      <c r="P19" s="4"/>
      <c r="Q19" s="4"/>
    </row>
    <row r="20" spans="2:17">
      <c r="C20" s="65" t="s">
        <v>87</v>
      </c>
      <c r="D20" s="4"/>
      <c r="E20" s="4">
        <v>9284</v>
      </c>
      <c r="F20" s="4">
        <v>11291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2:17"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2:17"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2:17"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pans="2:17"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2:17">
      <c r="C25" s="4"/>
      <c r="D25" s="4"/>
      <c r="E25" s="5"/>
      <c r="F25" s="5"/>
      <c r="G25" s="5"/>
      <c r="H25" s="5"/>
      <c r="I25" s="4"/>
      <c r="J25" s="4"/>
      <c r="K25" s="4"/>
      <c r="L25" s="4"/>
      <c r="M25" s="4"/>
      <c r="N25" s="4"/>
      <c r="O25" s="4"/>
      <c r="P25" s="4"/>
      <c r="Q25" s="4"/>
    </row>
    <row r="26" spans="2:17">
      <c r="C26" s="4"/>
      <c r="D26" s="4"/>
      <c r="E26" s="4"/>
      <c r="F26" s="6"/>
      <c r="G26" s="6"/>
      <c r="H26" s="6"/>
      <c r="I26" s="4"/>
      <c r="J26" s="4"/>
      <c r="K26" s="4"/>
      <c r="L26" s="4"/>
      <c r="M26" s="4"/>
      <c r="N26" s="4"/>
      <c r="O26" s="4"/>
      <c r="P26" s="4"/>
      <c r="Q26" s="4"/>
    </row>
    <row r="27" spans="2:17"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2:17"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2:17"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2:17"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2:17"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2:17"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pans="3:17"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3:17"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pans="3:17"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785DD-6EDB-4E5F-B90C-9C7B9C478435}">
  <dimension ref="B3:AA26"/>
  <sheetViews>
    <sheetView showGridLines="0" topLeftCell="B1" zoomScale="85" zoomScaleNormal="85" workbookViewId="0">
      <selection activeCell="E6" sqref="E6"/>
    </sheetView>
  </sheetViews>
  <sheetFormatPr defaultRowHeight="16.5"/>
  <cols>
    <col min="2" max="2" width="27.75" customWidth="1"/>
  </cols>
  <sheetData>
    <row r="3" spans="2:27">
      <c r="B3" s="27" t="s">
        <v>91</v>
      </c>
    </row>
    <row r="4" spans="2:27" ht="17.25" thickBot="1">
      <c r="B4" s="26" t="s">
        <v>71</v>
      </c>
    </row>
    <row r="5" spans="2:27">
      <c r="B5" s="28" t="s">
        <v>72</v>
      </c>
      <c r="C5" s="41" t="s">
        <v>70</v>
      </c>
      <c r="D5" s="41" t="s">
        <v>68</v>
      </c>
      <c r="E5" s="41" t="s">
        <v>77</v>
      </c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2"/>
    </row>
    <row r="6" spans="2:27" s="33" customFormat="1">
      <c r="B6" s="29" t="s">
        <v>31</v>
      </c>
      <c r="C6" s="38">
        <v>5834</v>
      </c>
      <c r="D6" s="38">
        <v>7363</v>
      </c>
      <c r="E6" s="38">
        <v>12813</v>
      </c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43"/>
    </row>
    <row r="7" spans="2:27" s="33" customFormat="1">
      <c r="B7" s="29" t="s">
        <v>78</v>
      </c>
      <c r="C7" s="38">
        <v>9721</v>
      </c>
      <c r="D7" s="38">
        <v>9778</v>
      </c>
      <c r="E7" s="38">
        <v>13580</v>
      </c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43"/>
    </row>
    <row r="8" spans="2:27" s="35" customFormat="1">
      <c r="B8" s="34" t="s">
        <v>73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44"/>
    </row>
    <row r="9" spans="2:27" s="37" customFormat="1">
      <c r="B9" s="36" t="s">
        <v>74</v>
      </c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5"/>
    </row>
    <row r="10" spans="2:27" s="35" customFormat="1">
      <c r="B10" s="34" t="s">
        <v>35</v>
      </c>
      <c r="C10" s="39">
        <v>-3886</v>
      </c>
      <c r="D10" s="39">
        <v>-2414</v>
      </c>
      <c r="E10" s="39">
        <v>-768</v>
      </c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44"/>
    </row>
    <row r="11" spans="2:27">
      <c r="B11" s="30" t="s">
        <v>38</v>
      </c>
      <c r="C11" s="8">
        <v>285</v>
      </c>
      <c r="D11" s="8">
        <v>970</v>
      </c>
      <c r="E11" s="8">
        <v>723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46"/>
    </row>
    <row r="12" spans="2:27">
      <c r="B12" s="30" t="s">
        <v>39</v>
      </c>
      <c r="C12" s="8">
        <v>1705</v>
      </c>
      <c r="D12" s="8">
        <v>1000</v>
      </c>
      <c r="E12" s="8">
        <v>884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46"/>
    </row>
    <row r="13" spans="2:27">
      <c r="B13" s="30" t="s">
        <v>36</v>
      </c>
      <c r="C13" s="8">
        <v>237</v>
      </c>
      <c r="D13" s="8">
        <v>676</v>
      </c>
      <c r="E13" s="8">
        <v>1000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46"/>
    </row>
    <row r="14" spans="2:27">
      <c r="B14" s="31" t="s">
        <v>37</v>
      </c>
      <c r="C14" s="8">
        <v>3493</v>
      </c>
      <c r="D14" s="8">
        <v>1936</v>
      </c>
      <c r="E14" s="8">
        <v>2329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46"/>
    </row>
    <row r="15" spans="2:27">
      <c r="B15" s="31" t="s">
        <v>75</v>
      </c>
      <c r="C15" s="8">
        <v>-8622</v>
      </c>
      <c r="D15" s="8">
        <v>-3733</v>
      </c>
      <c r="E15" s="8">
        <v>-2377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46"/>
    </row>
    <row r="16" spans="2:27" s="37" customFormat="1">
      <c r="B16" s="36" t="s">
        <v>76</v>
      </c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5"/>
    </row>
    <row r="17" spans="2:27" s="35" customFormat="1">
      <c r="B17" s="34" t="s">
        <v>43</v>
      </c>
      <c r="C17" s="39">
        <v>-7516</v>
      </c>
      <c r="D17" s="39">
        <v>-3388</v>
      </c>
      <c r="E17" s="39">
        <v>-2145</v>
      </c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44"/>
    </row>
    <row r="18" spans="2:27">
      <c r="B18" s="31" t="s">
        <v>47</v>
      </c>
      <c r="C18" s="8">
        <v>-334</v>
      </c>
      <c r="D18" s="8">
        <v>353</v>
      </c>
      <c r="E18" s="8">
        <v>-226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46"/>
    </row>
    <row r="19" spans="2:27" s="33" customFormat="1" ht="17.25" thickBot="1">
      <c r="B19" s="32" t="s">
        <v>53</v>
      </c>
      <c r="C19" s="47">
        <v>-7850</v>
      </c>
      <c r="D19" s="47">
        <v>-3035</v>
      </c>
      <c r="E19" s="47">
        <v>-2370</v>
      </c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8"/>
    </row>
    <row r="26" spans="2:27">
      <c r="C26" s="13"/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115CA-A908-47AA-AF30-F95F1589E8BC}">
  <dimension ref="A1:L26"/>
  <sheetViews>
    <sheetView topLeftCell="A4" workbookViewId="0">
      <selection activeCell="E32" sqref="E32"/>
    </sheetView>
  </sheetViews>
  <sheetFormatPr defaultRowHeight="16.5"/>
  <cols>
    <col min="1" max="1" width="13.625" customWidth="1"/>
    <col min="2" max="2" width="13.25" customWidth="1"/>
    <col min="3" max="3" width="13.625" customWidth="1"/>
    <col min="5" max="5" width="15.125" customWidth="1"/>
    <col min="6" max="6" width="14.125" customWidth="1"/>
    <col min="7" max="7" width="13.75" customWidth="1"/>
    <col min="8" max="8" width="10.875" customWidth="1"/>
    <col min="9" max="9" width="11.375" customWidth="1"/>
    <col min="11" max="11" width="15.875" customWidth="1"/>
  </cols>
  <sheetData>
    <row r="1" spans="1:12">
      <c r="A1" t="s">
        <v>171</v>
      </c>
      <c r="E1" t="s">
        <v>177</v>
      </c>
    </row>
    <row r="2" spans="1:12">
      <c r="A2" s="124" t="s">
        <v>163</v>
      </c>
      <c r="B2" s="125"/>
      <c r="C2" s="126"/>
      <c r="E2" s="124" t="s">
        <v>163</v>
      </c>
      <c r="F2" s="125"/>
      <c r="G2" s="126"/>
    </row>
    <row r="3" spans="1:12">
      <c r="A3" s="106" t="s">
        <v>164</v>
      </c>
      <c r="B3" s="104" t="s">
        <v>165</v>
      </c>
      <c r="C3" s="107" t="s">
        <v>166</v>
      </c>
      <c r="E3" s="106" t="s">
        <v>164</v>
      </c>
      <c r="F3" s="104" t="s">
        <v>172</v>
      </c>
      <c r="G3" s="107" t="s">
        <v>173</v>
      </c>
    </row>
    <row r="4" spans="1:12">
      <c r="A4" s="108" t="s">
        <v>167</v>
      </c>
      <c r="B4" s="105">
        <v>142835317</v>
      </c>
      <c r="C4" s="109">
        <v>121025745</v>
      </c>
      <c r="E4" s="15" t="s">
        <v>174</v>
      </c>
      <c r="F4" s="105">
        <v>64399611</v>
      </c>
      <c r="G4" s="109">
        <v>63271671</v>
      </c>
    </row>
    <row r="5" spans="1:12" ht="54" customHeight="1">
      <c r="A5" s="108" t="s">
        <v>168</v>
      </c>
      <c r="B5" s="105">
        <v>3887223</v>
      </c>
      <c r="C5" s="109">
        <v>6469029</v>
      </c>
      <c r="E5" s="15" t="s">
        <v>175</v>
      </c>
      <c r="F5" s="105">
        <v>-55523068</v>
      </c>
      <c r="G5" s="109">
        <v>-56319344</v>
      </c>
    </row>
    <row r="6" spans="1:12">
      <c r="A6" s="108" t="s">
        <v>169</v>
      </c>
      <c r="B6" s="105">
        <v>353781</v>
      </c>
      <c r="C6" s="109">
        <v>200947</v>
      </c>
      <c r="E6" s="113" t="s">
        <v>176</v>
      </c>
      <c r="F6" s="111">
        <v>8876543</v>
      </c>
      <c r="G6" s="112">
        <v>6952327</v>
      </c>
    </row>
    <row r="7" spans="1:12">
      <c r="A7" s="110" t="s">
        <v>170</v>
      </c>
      <c r="B7" s="111">
        <v>147076321</v>
      </c>
      <c r="C7" s="112">
        <v>127695721</v>
      </c>
    </row>
    <row r="9" spans="1:12">
      <c r="A9" s="114" t="s">
        <v>78</v>
      </c>
      <c r="E9" s="124" t="s">
        <v>163</v>
      </c>
      <c r="F9" s="125"/>
      <c r="G9" s="125"/>
      <c r="H9" s="125"/>
      <c r="I9" s="126"/>
      <c r="K9" s="118" t="s">
        <v>178</v>
      </c>
    </row>
    <row r="10" spans="1:12">
      <c r="A10" s="124" t="s">
        <v>163</v>
      </c>
      <c r="B10" s="125"/>
      <c r="C10" s="126"/>
      <c r="E10" s="127" t="s">
        <v>164</v>
      </c>
      <c r="F10" s="121" t="s">
        <v>193</v>
      </c>
      <c r="G10" s="122"/>
      <c r="H10" s="121" t="s">
        <v>99</v>
      </c>
      <c r="I10" s="123"/>
      <c r="K10" s="118" t="s">
        <v>179</v>
      </c>
      <c r="L10" s="116" t="s">
        <v>195</v>
      </c>
    </row>
    <row r="11" spans="1:12">
      <c r="A11" s="106" t="s">
        <v>164</v>
      </c>
      <c r="B11" s="104" t="s">
        <v>99</v>
      </c>
      <c r="C11" s="107" t="s">
        <v>69</v>
      </c>
      <c r="E11" s="128"/>
      <c r="F11" s="104" t="s">
        <v>190</v>
      </c>
      <c r="G11" s="104" t="s">
        <v>191</v>
      </c>
      <c r="H11" s="104" t="s">
        <v>190</v>
      </c>
      <c r="I11" s="107" t="s">
        <v>191</v>
      </c>
      <c r="K11" s="118" t="s">
        <v>167</v>
      </c>
      <c r="L11" s="117" t="s">
        <v>194</v>
      </c>
    </row>
    <row r="12" spans="1:12">
      <c r="A12" s="15" t="s">
        <v>178</v>
      </c>
      <c r="B12" s="105">
        <v>67527165</v>
      </c>
      <c r="C12" s="109">
        <v>34742626</v>
      </c>
      <c r="E12" s="15" t="s">
        <v>178</v>
      </c>
      <c r="F12" s="105">
        <v>9633059</v>
      </c>
      <c r="G12" s="105">
        <v>26988111</v>
      </c>
      <c r="H12" s="105">
        <v>8676075</v>
      </c>
      <c r="I12" s="109">
        <v>21228438</v>
      </c>
      <c r="K12" s="118" t="s">
        <v>180</v>
      </c>
      <c r="L12" s="117" t="s">
        <v>194</v>
      </c>
    </row>
    <row r="13" spans="1:12">
      <c r="A13" s="15" t="s">
        <v>179</v>
      </c>
      <c r="B13" s="105">
        <v>321619017</v>
      </c>
      <c r="C13" s="109">
        <v>190530306</v>
      </c>
      <c r="E13" s="15" t="s">
        <v>179</v>
      </c>
      <c r="F13" s="105">
        <v>57281859</v>
      </c>
      <c r="G13" s="105">
        <v>164601630</v>
      </c>
      <c r="H13" s="105">
        <v>71210926</v>
      </c>
      <c r="I13" s="109">
        <v>151819105</v>
      </c>
      <c r="K13" s="118" t="s">
        <v>169</v>
      </c>
      <c r="L13" s="117" t="s">
        <v>194</v>
      </c>
    </row>
    <row r="14" spans="1:12">
      <c r="A14" s="15" t="s">
        <v>167</v>
      </c>
      <c r="B14" s="105">
        <v>157983109</v>
      </c>
      <c r="C14" s="109">
        <v>130403400</v>
      </c>
      <c r="E14" s="15" t="s">
        <v>167</v>
      </c>
      <c r="F14" s="105">
        <v>25104115</v>
      </c>
      <c r="G14" s="105">
        <v>80253231</v>
      </c>
      <c r="H14" s="105">
        <v>26034169</v>
      </c>
      <c r="I14" s="109">
        <v>71306368</v>
      </c>
      <c r="K14" s="118" t="s">
        <v>181</v>
      </c>
      <c r="L14" s="117" t="s">
        <v>194</v>
      </c>
    </row>
    <row r="15" spans="1:12">
      <c r="A15" s="15" t="s">
        <v>180</v>
      </c>
      <c r="B15" s="105">
        <v>7542299</v>
      </c>
      <c r="C15" s="109">
        <v>7647088</v>
      </c>
      <c r="E15" s="15" t="s">
        <v>180</v>
      </c>
      <c r="F15" s="105">
        <v>257305</v>
      </c>
      <c r="G15" s="105">
        <v>2810295</v>
      </c>
      <c r="H15" s="105">
        <v>1697628</v>
      </c>
      <c r="I15" s="109">
        <v>5092884</v>
      </c>
      <c r="K15" s="118" t="s">
        <v>182</v>
      </c>
      <c r="L15" s="116" t="s">
        <v>195</v>
      </c>
    </row>
    <row r="16" spans="1:12">
      <c r="A16" s="15" t="s">
        <v>169</v>
      </c>
      <c r="B16" s="105">
        <v>3651255</v>
      </c>
      <c r="C16" s="109">
        <v>4463280</v>
      </c>
      <c r="E16" s="15" t="s">
        <v>169</v>
      </c>
      <c r="F16" s="105">
        <v>273684</v>
      </c>
      <c r="G16" s="105">
        <v>349125</v>
      </c>
      <c r="H16" s="115" t="s">
        <v>192</v>
      </c>
      <c r="I16" s="109">
        <v>194117</v>
      </c>
      <c r="K16" s="118" t="s">
        <v>183</v>
      </c>
      <c r="L16" s="117" t="s">
        <v>194</v>
      </c>
    </row>
    <row r="17" spans="1:12">
      <c r="A17" s="15" t="s">
        <v>181</v>
      </c>
      <c r="B17" s="105">
        <v>24591615</v>
      </c>
      <c r="C17" s="109">
        <v>19907937</v>
      </c>
      <c r="E17" s="15" t="s">
        <v>181</v>
      </c>
      <c r="F17" s="105">
        <v>3502009</v>
      </c>
      <c r="G17" s="105">
        <v>10611817</v>
      </c>
      <c r="H17" s="105">
        <v>3193299</v>
      </c>
      <c r="I17" s="109">
        <v>8855845</v>
      </c>
      <c r="K17" s="118" t="s">
        <v>184</v>
      </c>
      <c r="L17" s="117" t="s">
        <v>194</v>
      </c>
    </row>
    <row r="18" spans="1:12" ht="27">
      <c r="A18" s="15" t="s">
        <v>182</v>
      </c>
      <c r="B18" s="105">
        <v>12994243</v>
      </c>
      <c r="C18" s="109">
        <v>8757164</v>
      </c>
      <c r="E18" s="15" t="s">
        <v>182</v>
      </c>
      <c r="F18" s="105">
        <v>1225807</v>
      </c>
      <c r="G18" s="105">
        <v>3420250</v>
      </c>
      <c r="H18" s="105">
        <v>1466102</v>
      </c>
      <c r="I18" s="109">
        <v>3364464</v>
      </c>
      <c r="K18" s="118" t="s">
        <v>185</v>
      </c>
      <c r="L18" s="117" t="s">
        <v>194</v>
      </c>
    </row>
    <row r="19" spans="1:12">
      <c r="A19" s="15" t="s">
        <v>183</v>
      </c>
      <c r="B19" s="105">
        <v>41208224</v>
      </c>
      <c r="C19" s="109">
        <v>-4202656</v>
      </c>
      <c r="E19" s="15" t="s">
        <v>183</v>
      </c>
      <c r="F19" s="105">
        <v>10601352</v>
      </c>
      <c r="G19" s="105">
        <v>37337780</v>
      </c>
      <c r="H19" s="105">
        <v>17125929</v>
      </c>
      <c r="I19" s="109">
        <v>43202791</v>
      </c>
      <c r="K19" s="118" t="s">
        <v>186</v>
      </c>
      <c r="L19" s="117" t="s">
        <v>194</v>
      </c>
    </row>
    <row r="20" spans="1:12">
      <c r="A20" s="15" t="s">
        <v>184</v>
      </c>
      <c r="B20" s="105">
        <v>133686728</v>
      </c>
      <c r="C20" s="109">
        <v>133431998</v>
      </c>
      <c r="E20" s="15" t="s">
        <v>184</v>
      </c>
      <c r="F20" s="105">
        <v>10607034</v>
      </c>
      <c r="G20" s="105">
        <v>31391979</v>
      </c>
      <c r="H20" s="105">
        <v>10876742</v>
      </c>
      <c r="I20" s="109">
        <v>33340688</v>
      </c>
      <c r="K20" s="118" t="s">
        <v>187</v>
      </c>
      <c r="L20" s="117" t="s">
        <v>194</v>
      </c>
    </row>
    <row r="21" spans="1:12" ht="27">
      <c r="A21" s="15" t="s">
        <v>185</v>
      </c>
      <c r="B21" s="105">
        <v>174873873</v>
      </c>
      <c r="C21" s="109">
        <v>172181900</v>
      </c>
      <c r="E21" s="15" t="s">
        <v>185</v>
      </c>
      <c r="F21" s="105">
        <v>19971899</v>
      </c>
      <c r="G21" s="105">
        <v>59710427</v>
      </c>
      <c r="H21" s="105">
        <v>18713811</v>
      </c>
      <c r="I21" s="109">
        <v>56978129</v>
      </c>
      <c r="K21" s="118" t="s">
        <v>188</v>
      </c>
      <c r="L21" s="116" t="s">
        <v>195</v>
      </c>
    </row>
    <row r="22" spans="1:12" ht="27">
      <c r="A22" s="15" t="s">
        <v>186</v>
      </c>
      <c r="B22" s="105">
        <v>14411165</v>
      </c>
      <c r="C22" s="109">
        <v>12904674</v>
      </c>
      <c r="E22" s="15" t="s">
        <v>186</v>
      </c>
      <c r="F22" s="105">
        <v>2012822</v>
      </c>
      <c r="G22" s="105">
        <v>5906953</v>
      </c>
      <c r="H22" s="105">
        <v>2619664</v>
      </c>
      <c r="I22" s="109">
        <v>5384770</v>
      </c>
    </row>
    <row r="23" spans="1:12">
      <c r="A23" s="15" t="s">
        <v>187</v>
      </c>
      <c r="B23" s="105">
        <v>127743901</v>
      </c>
      <c r="C23" s="109">
        <v>107104228</v>
      </c>
      <c r="E23" s="15" t="s">
        <v>187</v>
      </c>
      <c r="F23" s="105">
        <v>23366960</v>
      </c>
      <c r="G23" s="105">
        <v>58291570</v>
      </c>
      <c r="H23" s="105">
        <v>21662092</v>
      </c>
      <c r="I23" s="109">
        <v>53772617</v>
      </c>
    </row>
    <row r="24" spans="1:12">
      <c r="A24" s="15" t="s">
        <v>188</v>
      </c>
      <c r="B24" s="105">
        <v>130446976</v>
      </c>
      <c r="C24" s="109">
        <v>87826717</v>
      </c>
      <c r="E24" s="15" t="s">
        <v>188</v>
      </c>
      <c r="F24" s="105">
        <v>24316581</v>
      </c>
      <c r="G24" s="105">
        <v>77925567</v>
      </c>
      <c r="H24" s="105">
        <v>27373829</v>
      </c>
      <c r="I24" s="109">
        <v>66376871</v>
      </c>
    </row>
    <row r="25" spans="1:12">
      <c r="A25" s="15" t="s">
        <v>189</v>
      </c>
      <c r="B25" s="105">
        <v>139792269</v>
      </c>
      <c r="C25" s="109">
        <v>72062439</v>
      </c>
      <c r="E25" s="15" t="s">
        <v>189</v>
      </c>
      <c r="F25" s="105">
        <v>6118470</v>
      </c>
      <c r="G25" s="105">
        <v>18458625</v>
      </c>
      <c r="H25" s="105">
        <v>5683800</v>
      </c>
      <c r="I25" s="109">
        <v>15763232</v>
      </c>
    </row>
    <row r="26" spans="1:12">
      <c r="A26" s="113" t="s">
        <v>170</v>
      </c>
      <c r="B26" s="111">
        <v>1358071839</v>
      </c>
      <c r="C26" s="112">
        <v>977761101</v>
      </c>
      <c r="E26" s="113" t="s">
        <v>170</v>
      </c>
      <c r="F26" s="19">
        <v>194272956</v>
      </c>
      <c r="G26" s="19">
        <v>578057360</v>
      </c>
      <c r="H26" s="19">
        <v>216334066</v>
      </c>
      <c r="I26" s="20">
        <v>536680319</v>
      </c>
    </row>
  </sheetData>
  <mergeCells count="7">
    <mergeCell ref="F10:G10"/>
    <mergeCell ref="H10:I10"/>
    <mergeCell ref="A2:C2"/>
    <mergeCell ref="E2:G2"/>
    <mergeCell ref="A10:C10"/>
    <mergeCell ref="E9:I9"/>
    <mergeCell ref="E10:E1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C72D6-6B36-45EC-BF41-D1774400CFBB}">
  <dimension ref="B1:E35"/>
  <sheetViews>
    <sheetView topLeftCell="B1" zoomScale="115" zoomScaleNormal="115" workbookViewId="0">
      <selection activeCell="E29" sqref="E29"/>
    </sheetView>
  </sheetViews>
  <sheetFormatPr defaultRowHeight="16.5"/>
  <cols>
    <col min="1" max="1" width="14.375" customWidth="1"/>
    <col min="2" max="2" width="31.75" customWidth="1"/>
    <col min="3" max="3" width="18" customWidth="1"/>
    <col min="4" max="4" width="16.75" customWidth="1"/>
    <col min="5" max="5" width="17.375" customWidth="1"/>
    <col min="6" max="6" width="9" customWidth="1"/>
  </cols>
  <sheetData>
    <row r="1" spans="2:5">
      <c r="C1" s="7" t="s">
        <v>67</v>
      </c>
      <c r="D1" s="7" t="s">
        <v>69</v>
      </c>
      <c r="E1" s="7" t="s">
        <v>70</v>
      </c>
    </row>
    <row r="3" spans="2:5">
      <c r="C3" s="13"/>
    </row>
    <row r="4" spans="2:5">
      <c r="B4" s="24" t="s">
        <v>66</v>
      </c>
    </row>
    <row r="5" spans="2:5">
      <c r="B5" s="21"/>
      <c r="C5" s="22" t="s">
        <v>60</v>
      </c>
      <c r="D5" s="22" t="s">
        <v>61</v>
      </c>
      <c r="E5" s="23" t="s">
        <v>62</v>
      </c>
    </row>
    <row r="6" spans="2:5">
      <c r="B6" s="15" t="s">
        <v>33</v>
      </c>
      <c r="C6" s="13">
        <v>1281306043785</v>
      </c>
      <c r="D6" s="13">
        <v>736315366659</v>
      </c>
      <c r="E6" s="16">
        <v>583443792479</v>
      </c>
    </row>
    <row r="7" spans="2:5">
      <c r="B7" s="15" t="s">
        <v>34</v>
      </c>
      <c r="C7" s="13">
        <v>1358071838770</v>
      </c>
      <c r="D7" s="13">
        <v>977761100676</v>
      </c>
      <c r="E7" s="16">
        <v>972104083343</v>
      </c>
    </row>
    <row r="8" spans="2:5">
      <c r="B8" s="15" t="s">
        <v>35</v>
      </c>
      <c r="C8" s="13">
        <v>-76765794985</v>
      </c>
      <c r="D8" s="13">
        <v>-241445734017</v>
      </c>
      <c r="E8" s="16">
        <v>-388660290864</v>
      </c>
    </row>
    <row r="9" spans="2:5">
      <c r="B9" s="15" t="s">
        <v>36</v>
      </c>
      <c r="C9" s="13">
        <v>99955273186</v>
      </c>
      <c r="D9" s="13">
        <v>67642760352</v>
      </c>
      <c r="E9" s="16">
        <v>23734868183</v>
      </c>
    </row>
    <row r="10" spans="2:5">
      <c r="B10" s="15" t="s">
        <v>37</v>
      </c>
      <c r="C10" s="13">
        <v>232887720708</v>
      </c>
      <c r="D10" s="13">
        <v>193587667354</v>
      </c>
      <c r="E10" s="16">
        <v>349264816958</v>
      </c>
    </row>
    <row r="11" spans="2:5">
      <c r="B11" s="15" t="s">
        <v>38</v>
      </c>
      <c r="C11" s="13">
        <v>72276938383</v>
      </c>
      <c r="D11" s="13">
        <v>96979463041</v>
      </c>
      <c r="E11" s="16">
        <v>28504596656</v>
      </c>
    </row>
    <row r="12" spans="2:5">
      <c r="B12" s="15" t="s">
        <v>39</v>
      </c>
      <c r="C12" s="13">
        <v>88380781767</v>
      </c>
      <c r="D12" s="13">
        <v>100031674971</v>
      </c>
      <c r="E12" s="16">
        <v>170491943748</v>
      </c>
    </row>
    <row r="13" spans="2:5">
      <c r="B13" s="15" t="s">
        <v>63</v>
      </c>
      <c r="C13" s="14"/>
      <c r="D13" s="13">
        <v>403046164</v>
      </c>
      <c r="E13" s="16">
        <v>343120302</v>
      </c>
    </row>
    <row r="14" spans="2:5">
      <c r="B14" s="15" t="s">
        <v>64</v>
      </c>
      <c r="C14" s="13">
        <v>4132527870</v>
      </c>
      <c r="D14" s="13">
        <v>3268104590</v>
      </c>
      <c r="E14" s="16">
        <v>6415121594</v>
      </c>
    </row>
    <row r="15" spans="2:5" ht="27" customHeight="1">
      <c r="B15" s="15" t="s">
        <v>40</v>
      </c>
      <c r="C15" s="13">
        <v>-7708422544</v>
      </c>
      <c r="D15" s="14"/>
      <c r="E15" s="17"/>
    </row>
    <row r="16" spans="2:5" ht="27" customHeight="1">
      <c r="B16" s="15" t="s">
        <v>41</v>
      </c>
      <c r="C16" s="13">
        <v>-237643036305</v>
      </c>
      <c r="D16" s="13">
        <v>-373307911375</v>
      </c>
      <c r="E16" s="16">
        <v>-862249588023</v>
      </c>
    </row>
    <row r="17" spans="2:5">
      <c r="B17" s="15" t="s">
        <v>42</v>
      </c>
      <c r="C17" s="13">
        <v>-23135516707</v>
      </c>
      <c r="D17" s="13">
        <v>-34519904532</v>
      </c>
      <c r="E17" s="16">
        <v>-110601153830</v>
      </c>
    </row>
    <row r="18" spans="2:5">
      <c r="B18" s="15" t="s">
        <v>43</v>
      </c>
      <c r="C18" s="13">
        <v>-214507519598</v>
      </c>
      <c r="D18" s="13">
        <v>-338788006843</v>
      </c>
      <c r="E18" s="16">
        <v>-751648434193</v>
      </c>
    </row>
    <row r="19" spans="2:5">
      <c r="B19" s="15" t="s">
        <v>44</v>
      </c>
      <c r="C19" s="14"/>
      <c r="D19" s="14"/>
      <c r="E19" s="17"/>
    </row>
    <row r="20" spans="2:5" ht="27" customHeight="1">
      <c r="B20" s="15" t="s">
        <v>45</v>
      </c>
      <c r="C20" s="13">
        <v>-166157456751</v>
      </c>
      <c r="D20" s="13">
        <v>-280206951487</v>
      </c>
      <c r="E20" s="16">
        <v>-635415454273</v>
      </c>
    </row>
    <row r="21" spans="2:5" ht="27" customHeight="1">
      <c r="B21" s="15" t="s">
        <v>46</v>
      </c>
      <c r="C21" s="13">
        <v>-48350062847</v>
      </c>
      <c r="D21" s="13">
        <v>-58581055356</v>
      </c>
      <c r="E21" s="16">
        <v>-116232979920</v>
      </c>
    </row>
    <row r="22" spans="2:5">
      <c r="B22" s="15" t="s">
        <v>47</v>
      </c>
      <c r="C22" s="13">
        <v>-22561554616</v>
      </c>
      <c r="D22" s="13">
        <v>35285270185</v>
      </c>
      <c r="E22" s="16">
        <v>-33402826852</v>
      </c>
    </row>
    <row r="23" spans="2:5" ht="27" customHeight="1">
      <c r="B23" s="15" t="s">
        <v>48</v>
      </c>
      <c r="C23" s="13">
        <v>1427506684</v>
      </c>
      <c r="D23" s="13">
        <v>-1011551346</v>
      </c>
      <c r="E23" s="16">
        <v>2183129229</v>
      </c>
    </row>
    <row r="24" spans="2:5" ht="27" customHeight="1">
      <c r="B24" s="15" t="s">
        <v>49</v>
      </c>
      <c r="C24" s="13">
        <v>1873384203</v>
      </c>
      <c r="D24" s="13">
        <v>-578175960</v>
      </c>
      <c r="E24" s="16">
        <v>8382180668</v>
      </c>
    </row>
    <row r="25" spans="2:5" ht="27" customHeight="1">
      <c r="B25" s="15" t="s">
        <v>65</v>
      </c>
      <c r="C25" s="13">
        <v>-445877519</v>
      </c>
      <c r="D25" s="13">
        <v>-433375386</v>
      </c>
      <c r="E25" s="16">
        <v>-6199051439</v>
      </c>
    </row>
    <row r="26" spans="2:5" ht="27" customHeight="1">
      <c r="B26" s="15" t="s">
        <v>50</v>
      </c>
      <c r="C26" s="13">
        <v>-23989061300</v>
      </c>
      <c r="D26" s="13">
        <v>36296821531</v>
      </c>
      <c r="E26" s="16">
        <v>-35585956081</v>
      </c>
    </row>
    <row r="27" spans="2:5" ht="40.5" customHeight="1">
      <c r="B27" s="15" t="s">
        <v>51</v>
      </c>
      <c r="C27" s="13">
        <v>-1895086117</v>
      </c>
      <c r="D27" s="13">
        <v>2203743815</v>
      </c>
      <c r="E27" s="16">
        <v>1089242550</v>
      </c>
    </row>
    <row r="28" spans="2:5" ht="27" customHeight="1">
      <c r="B28" s="15" t="s">
        <v>52</v>
      </c>
      <c r="C28" s="13">
        <v>-22093975183</v>
      </c>
      <c r="D28" s="13">
        <v>34093077716</v>
      </c>
      <c r="E28" s="16">
        <v>-36675198631</v>
      </c>
    </row>
    <row r="29" spans="2:5">
      <c r="B29" s="15" t="s">
        <v>53</v>
      </c>
      <c r="C29" s="13">
        <v>-237069074214</v>
      </c>
      <c r="D29" s="13">
        <v>-303502736658</v>
      </c>
      <c r="E29" s="16">
        <v>-785051261045</v>
      </c>
    </row>
    <row r="30" spans="2:5">
      <c r="B30" s="15" t="s">
        <v>54</v>
      </c>
      <c r="C30" s="14"/>
      <c r="D30" s="14"/>
      <c r="E30" s="17"/>
    </row>
    <row r="31" spans="2:5" ht="27" customHeight="1">
      <c r="B31" s="15" t="s">
        <v>55</v>
      </c>
      <c r="C31" s="13">
        <v>-180934650440</v>
      </c>
      <c r="D31" s="13">
        <v>-261620146417</v>
      </c>
      <c r="E31" s="16">
        <v>-619229723989</v>
      </c>
    </row>
    <row r="32" spans="2:5">
      <c r="B32" s="15" t="s">
        <v>56</v>
      </c>
      <c r="C32" s="13">
        <v>-56134423774</v>
      </c>
      <c r="D32" s="13">
        <v>-41882590241</v>
      </c>
      <c r="E32" s="16">
        <v>-165821537056</v>
      </c>
    </row>
    <row r="33" spans="2:5">
      <c r="B33" s="15" t="s">
        <v>57</v>
      </c>
      <c r="C33" s="14"/>
      <c r="D33" s="14"/>
      <c r="E33" s="17"/>
    </row>
    <row r="34" spans="2:5">
      <c r="B34" s="15" t="s">
        <v>58</v>
      </c>
      <c r="C34" s="13">
        <v>-4296</v>
      </c>
      <c r="D34" s="13">
        <v>-8342</v>
      </c>
      <c r="E34" s="16">
        <v>-22827</v>
      </c>
    </row>
    <row r="35" spans="2:5">
      <c r="B35" s="18" t="s">
        <v>59</v>
      </c>
      <c r="C35" s="19">
        <v>-4296</v>
      </c>
      <c r="D35" s="19">
        <v>-8342</v>
      </c>
      <c r="E35" s="20">
        <v>-22827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3C253-9E74-4442-A43C-6800E1B0FEC7}">
  <dimension ref="A1:Q44"/>
  <sheetViews>
    <sheetView showGridLines="0" topLeftCell="A45" zoomScaleNormal="100" workbookViewId="0">
      <selection activeCell="N29" sqref="N29"/>
    </sheetView>
  </sheetViews>
  <sheetFormatPr defaultRowHeight="16.5"/>
  <cols>
    <col min="1" max="1" width="21" customWidth="1"/>
    <col min="2" max="4" width="16.125" customWidth="1"/>
    <col min="5" max="5" width="13.125" customWidth="1"/>
    <col min="6" max="6" width="15.875" customWidth="1"/>
    <col min="7" max="7" width="9.5" bestFit="1" customWidth="1"/>
    <col min="8" max="8" width="11.625" customWidth="1"/>
    <col min="9" max="11" width="9.5" bestFit="1" customWidth="1"/>
    <col min="12" max="12" width="11" customWidth="1"/>
  </cols>
  <sheetData>
    <row r="1" spans="1:11" ht="17.25">
      <c r="A1" s="70" t="s">
        <v>98</v>
      </c>
      <c r="B1" s="68"/>
      <c r="C1" s="68"/>
      <c r="D1" s="68"/>
    </row>
    <row r="2" spans="1:11">
      <c r="B2" t="s">
        <v>100</v>
      </c>
      <c r="C2" t="s">
        <v>102</v>
      </c>
      <c r="D2" t="s">
        <v>69</v>
      </c>
      <c r="E2" t="s">
        <v>99</v>
      </c>
      <c r="F2" t="s">
        <v>105</v>
      </c>
      <c r="H2" t="s">
        <v>115</v>
      </c>
    </row>
    <row r="3" spans="1:11">
      <c r="B3" t="s">
        <v>101</v>
      </c>
      <c r="C3" t="s">
        <v>103</v>
      </c>
      <c r="D3" t="s">
        <v>104</v>
      </c>
      <c r="E3" t="s">
        <v>107</v>
      </c>
      <c r="F3" t="s">
        <v>106</v>
      </c>
    </row>
    <row r="4" spans="1:11">
      <c r="F4" s="69"/>
    </row>
    <row r="5" spans="1:11">
      <c r="A5" t="s">
        <v>108</v>
      </c>
    </row>
    <row r="6" spans="1:11">
      <c r="B6" t="s">
        <v>110</v>
      </c>
      <c r="C6" t="s">
        <v>111</v>
      </c>
      <c r="D6" t="s">
        <v>113</v>
      </c>
    </row>
    <row r="7" spans="1:11">
      <c r="B7" t="s">
        <v>109</v>
      </c>
      <c r="C7" t="s">
        <v>112</v>
      </c>
      <c r="D7" t="s">
        <v>112</v>
      </c>
    </row>
    <row r="9" spans="1:11">
      <c r="K9" t="s">
        <v>114</v>
      </c>
    </row>
    <row r="27" spans="1:17">
      <c r="G27" t="s">
        <v>9</v>
      </c>
      <c r="H27" t="s">
        <v>118</v>
      </c>
    </row>
    <row r="28" spans="1:17">
      <c r="H28" t="s">
        <v>117</v>
      </c>
    </row>
    <row r="29" spans="1:17">
      <c r="H29" t="s">
        <v>116</v>
      </c>
    </row>
    <row r="30" spans="1:17"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</row>
    <row r="31" spans="1:17">
      <c r="A31" t="s">
        <v>147</v>
      </c>
      <c r="B31" s="7"/>
      <c r="C31" s="7"/>
      <c r="D31" s="7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</row>
    <row r="32" spans="1:17">
      <c r="B32" s="7" t="s">
        <v>125</v>
      </c>
      <c r="C32" s="7" t="s">
        <v>99</v>
      </c>
      <c r="D32" s="7" t="s">
        <v>69</v>
      </c>
      <c r="E32" s="81" t="s">
        <v>70</v>
      </c>
      <c r="F32" s="81" t="s">
        <v>100</v>
      </c>
      <c r="G32" s="81" t="s">
        <v>131</v>
      </c>
      <c r="H32" s="81" t="s">
        <v>134</v>
      </c>
      <c r="I32" s="81" t="s">
        <v>137</v>
      </c>
      <c r="J32" s="81" t="s">
        <v>138</v>
      </c>
      <c r="K32" s="81" t="s">
        <v>141</v>
      </c>
      <c r="L32" s="81" t="s">
        <v>145</v>
      </c>
      <c r="M32" s="81"/>
      <c r="O32" s="81"/>
      <c r="P32" s="81"/>
      <c r="Q32" s="81"/>
    </row>
    <row r="33" spans="2:17">
      <c r="B33" s="7" t="s">
        <v>126</v>
      </c>
      <c r="C33" s="7" t="s">
        <v>127</v>
      </c>
      <c r="D33" s="7" t="s">
        <v>128</v>
      </c>
      <c r="E33" s="81" t="s">
        <v>129</v>
      </c>
      <c r="F33" s="81" t="s">
        <v>130</v>
      </c>
      <c r="G33" s="81" t="s">
        <v>132</v>
      </c>
      <c r="H33" s="81" t="s">
        <v>135</v>
      </c>
      <c r="I33" s="81" t="s">
        <v>136</v>
      </c>
      <c r="J33" s="81" t="s">
        <v>139</v>
      </c>
      <c r="K33" s="81" t="s">
        <v>142</v>
      </c>
      <c r="L33" s="81" t="s">
        <v>146</v>
      </c>
      <c r="M33" s="81"/>
      <c r="N33" s="81"/>
      <c r="O33" s="81"/>
      <c r="P33" s="81"/>
      <c r="Q33" s="81"/>
    </row>
    <row r="34" spans="2:17">
      <c r="B34" s="82">
        <v>10682813</v>
      </c>
      <c r="C34" s="83">
        <v>12693302</v>
      </c>
      <c r="D34" s="84">
        <v>5560940</v>
      </c>
      <c r="E34" s="85">
        <v>4750345</v>
      </c>
      <c r="F34" s="86">
        <v>16265618</v>
      </c>
      <c r="G34" s="86">
        <v>12274996</v>
      </c>
      <c r="H34" s="86">
        <v>12186327</v>
      </c>
      <c r="I34" s="86">
        <v>11565479</v>
      </c>
      <c r="J34" s="87">
        <v>13414009</v>
      </c>
      <c r="K34" s="87">
        <v>17613682</v>
      </c>
      <c r="L34" s="87">
        <v>12811206</v>
      </c>
      <c r="M34" s="81"/>
      <c r="N34" s="81"/>
      <c r="O34" s="81"/>
      <c r="P34" s="81"/>
      <c r="Q34" s="81"/>
    </row>
    <row r="35" spans="2:17">
      <c r="B35" s="7"/>
      <c r="C35" s="7"/>
      <c r="D35" s="7"/>
      <c r="E35" s="81"/>
      <c r="F35" s="81"/>
      <c r="G35" s="81" t="s">
        <v>133</v>
      </c>
      <c r="H35" s="81"/>
      <c r="I35" s="81"/>
      <c r="J35" s="81" t="s">
        <v>140</v>
      </c>
      <c r="K35" s="81" t="s">
        <v>143</v>
      </c>
      <c r="L35" s="81"/>
      <c r="M35" s="81"/>
      <c r="N35" s="81"/>
      <c r="O35" s="81"/>
      <c r="P35" s="81"/>
      <c r="Q35" s="81"/>
    </row>
    <row r="36" spans="2:17">
      <c r="B36" s="7"/>
      <c r="C36" s="7"/>
      <c r="D36" s="7"/>
      <c r="E36" s="81"/>
      <c r="F36" s="81"/>
      <c r="G36" s="87">
        <v>11212710</v>
      </c>
      <c r="H36" s="81"/>
      <c r="I36" s="81"/>
      <c r="J36" s="86">
        <v>12705700</v>
      </c>
      <c r="K36" s="86">
        <v>10296101</v>
      </c>
      <c r="L36" s="81"/>
      <c r="M36" s="81"/>
      <c r="N36" s="81"/>
      <c r="O36" s="81"/>
      <c r="P36" s="81"/>
      <c r="Q36" s="81"/>
    </row>
    <row r="37" spans="2:17">
      <c r="B37" s="7"/>
      <c r="C37" s="7"/>
      <c r="D37" s="7"/>
      <c r="E37" s="81"/>
      <c r="F37" s="81"/>
      <c r="G37" s="81"/>
      <c r="H37" s="81"/>
      <c r="I37" s="81"/>
      <c r="J37" s="81" t="s">
        <v>133</v>
      </c>
      <c r="K37" s="81" t="s">
        <v>144</v>
      </c>
      <c r="L37" s="81"/>
      <c r="M37" s="81"/>
      <c r="N37" s="81"/>
      <c r="O37" s="81"/>
      <c r="P37" s="81"/>
      <c r="Q37" s="81"/>
    </row>
    <row r="38" spans="2:17">
      <c r="B38" s="7"/>
      <c r="C38" s="7"/>
      <c r="D38" s="7"/>
      <c r="E38" s="81"/>
      <c r="F38" s="81"/>
      <c r="G38" s="81"/>
      <c r="H38" s="81"/>
      <c r="I38" s="81"/>
      <c r="J38" s="87">
        <v>10494499</v>
      </c>
      <c r="K38" s="87">
        <v>10105247</v>
      </c>
      <c r="L38" s="81"/>
      <c r="M38" s="81"/>
      <c r="N38" s="81"/>
      <c r="O38" s="81"/>
      <c r="P38" s="81"/>
      <c r="Q38" s="81"/>
    </row>
    <row r="39" spans="2:17">
      <c r="B39" s="7"/>
      <c r="C39" s="7"/>
      <c r="D39" s="7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</row>
    <row r="40" spans="2:17"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</row>
    <row r="41" spans="2:17"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</row>
    <row r="42" spans="2:17"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</row>
    <row r="43" spans="2:17"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</row>
    <row r="44" spans="2:17"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81"/>
    </row>
  </sheetData>
  <phoneticPr fontId="2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98198-E466-476A-AADF-BC93EE61ED76}">
  <dimension ref="A2:O44"/>
  <sheetViews>
    <sheetView workbookViewId="0">
      <selection activeCell="N42" sqref="N42"/>
    </sheetView>
  </sheetViews>
  <sheetFormatPr defaultRowHeight="16.5"/>
  <cols>
    <col min="4" max="4" width="16.25" customWidth="1"/>
    <col min="5" max="5" width="15.75" customWidth="1"/>
    <col min="9" max="9" width="14.875" customWidth="1"/>
    <col min="10" max="10" width="11.125" customWidth="1"/>
    <col min="14" max="15" width="15.375" customWidth="1"/>
  </cols>
  <sheetData>
    <row r="2" spans="2:11">
      <c r="B2">
        <v>2023</v>
      </c>
      <c r="C2" t="s">
        <v>126</v>
      </c>
      <c r="J2">
        <v>2022</v>
      </c>
      <c r="K2" t="s">
        <v>127</v>
      </c>
    </row>
    <row r="19" spans="1:15" ht="17.25" thickBot="1"/>
    <row r="20" spans="1:15" ht="18" thickTop="1" thickBot="1">
      <c r="A20" s="133" t="s">
        <v>153</v>
      </c>
      <c r="B20" s="136" t="s">
        <v>154</v>
      </c>
      <c r="C20" s="137"/>
      <c r="D20" s="137"/>
      <c r="E20" s="137"/>
      <c r="F20" s="138"/>
      <c r="G20" s="136" t="s">
        <v>155</v>
      </c>
      <c r="H20" s="137"/>
      <c r="I20" s="137"/>
      <c r="J20" s="137"/>
      <c r="K20" s="138"/>
      <c r="L20" s="136" t="s">
        <v>156</v>
      </c>
      <c r="M20" s="137"/>
      <c r="N20" s="137"/>
      <c r="O20" s="137"/>
    </row>
    <row r="21" spans="1:15">
      <c r="A21" s="134"/>
      <c r="B21" s="90" t="s">
        <v>157</v>
      </c>
      <c r="C21" s="90" t="s">
        <v>159</v>
      </c>
      <c r="D21" s="129" t="s">
        <v>31</v>
      </c>
      <c r="E21" s="129" t="s">
        <v>160</v>
      </c>
      <c r="F21" s="129" t="s">
        <v>161</v>
      </c>
      <c r="G21" s="90" t="s">
        <v>157</v>
      </c>
      <c r="H21" s="90" t="s">
        <v>159</v>
      </c>
      <c r="I21" s="129" t="s">
        <v>31</v>
      </c>
      <c r="J21" s="129" t="s">
        <v>160</v>
      </c>
      <c r="K21" s="129" t="s">
        <v>161</v>
      </c>
      <c r="L21" s="90" t="s">
        <v>157</v>
      </c>
      <c r="M21" s="90" t="s">
        <v>159</v>
      </c>
      <c r="N21" s="129" t="s">
        <v>31</v>
      </c>
      <c r="O21" s="131" t="s">
        <v>160</v>
      </c>
    </row>
    <row r="22" spans="1:15" ht="17.25" thickBot="1">
      <c r="A22" s="135"/>
      <c r="B22" s="91" t="s">
        <v>158</v>
      </c>
      <c r="C22" s="91" t="s">
        <v>158</v>
      </c>
      <c r="D22" s="130"/>
      <c r="E22" s="130"/>
      <c r="F22" s="130"/>
      <c r="G22" s="91" t="s">
        <v>158</v>
      </c>
      <c r="H22" s="91" t="s">
        <v>158</v>
      </c>
      <c r="I22" s="130"/>
      <c r="J22" s="130"/>
      <c r="K22" s="130"/>
      <c r="L22" s="91" t="s">
        <v>158</v>
      </c>
      <c r="M22" s="91" t="s">
        <v>158</v>
      </c>
      <c r="N22" s="130"/>
      <c r="O22" s="132"/>
    </row>
    <row r="23" spans="1:15" ht="18" thickTop="1" thickBot="1">
      <c r="A23" s="92">
        <v>2004</v>
      </c>
      <c r="B23" s="93">
        <v>74</v>
      </c>
      <c r="C23" s="93">
        <v>95</v>
      </c>
      <c r="D23" s="78">
        <v>239143250406</v>
      </c>
      <c r="E23" s="78">
        <v>37741433</v>
      </c>
      <c r="F23" s="94">
        <v>0.54500000000000004</v>
      </c>
      <c r="G23" s="93">
        <v>206</v>
      </c>
      <c r="H23" s="93">
        <v>205</v>
      </c>
      <c r="I23" s="78">
        <v>201585655800</v>
      </c>
      <c r="J23" s="78">
        <v>31513193</v>
      </c>
      <c r="K23" s="94">
        <v>0.45500000000000002</v>
      </c>
      <c r="L23" s="93">
        <v>280</v>
      </c>
      <c r="M23" s="93">
        <v>300</v>
      </c>
      <c r="N23" s="78">
        <v>440728906206</v>
      </c>
      <c r="O23" s="78">
        <v>69254626</v>
      </c>
    </row>
    <row r="24" spans="1:15" ht="17.25" thickBot="1">
      <c r="A24" s="95">
        <v>2005</v>
      </c>
      <c r="B24" s="96">
        <v>82</v>
      </c>
      <c r="C24" s="96">
        <v>116</v>
      </c>
      <c r="D24" s="79">
        <v>451707494794</v>
      </c>
      <c r="E24" s="79">
        <v>71346379</v>
      </c>
      <c r="F24" s="97">
        <v>0.57799999999999996</v>
      </c>
      <c r="G24" s="96">
        <v>224</v>
      </c>
      <c r="H24" s="96">
        <v>299</v>
      </c>
      <c r="I24" s="79">
        <v>328657484673</v>
      </c>
      <c r="J24" s="79">
        <v>52005680</v>
      </c>
      <c r="K24" s="97">
        <v>0.42199999999999999</v>
      </c>
      <c r="L24" s="96">
        <v>306</v>
      </c>
      <c r="M24" s="96">
        <v>415</v>
      </c>
      <c r="N24" s="79">
        <v>780364979467</v>
      </c>
      <c r="O24" s="79">
        <v>123352059</v>
      </c>
    </row>
    <row r="25" spans="1:15" ht="17.25" thickBot="1">
      <c r="A25" s="98">
        <v>2006</v>
      </c>
      <c r="B25" s="99">
        <v>110</v>
      </c>
      <c r="C25" s="99">
        <v>159</v>
      </c>
      <c r="D25" s="80">
        <v>568090373200</v>
      </c>
      <c r="E25" s="80">
        <v>91745620</v>
      </c>
      <c r="F25" s="100">
        <v>0.63600000000000001</v>
      </c>
      <c r="G25" s="99">
        <v>241</v>
      </c>
      <c r="H25" s="99">
        <v>323</v>
      </c>
      <c r="I25" s="80">
        <v>324351764800</v>
      </c>
      <c r="J25" s="80">
        <v>52510415</v>
      </c>
      <c r="K25" s="100">
        <v>0.36399999999999999</v>
      </c>
      <c r="L25" s="99">
        <v>351</v>
      </c>
      <c r="M25" s="99">
        <v>482</v>
      </c>
      <c r="N25" s="80">
        <v>892442138000</v>
      </c>
      <c r="O25" s="80">
        <v>144256035</v>
      </c>
    </row>
    <row r="26" spans="1:15" ht="17.25" thickBot="1">
      <c r="A26" s="95">
        <v>2007</v>
      </c>
      <c r="B26" s="96">
        <v>111</v>
      </c>
      <c r="C26" s="96">
        <v>183</v>
      </c>
      <c r="D26" s="79">
        <v>479858559900</v>
      </c>
      <c r="E26" s="79">
        <v>75791003</v>
      </c>
      <c r="F26" s="97">
        <v>0.499</v>
      </c>
      <c r="G26" s="96">
        <v>282</v>
      </c>
      <c r="H26" s="96">
        <v>428</v>
      </c>
      <c r="I26" s="79">
        <v>485628064638</v>
      </c>
      <c r="J26" s="79">
        <v>76231989</v>
      </c>
      <c r="K26" s="97">
        <v>0.501</v>
      </c>
      <c r="L26" s="96">
        <v>393</v>
      </c>
      <c r="M26" s="96">
        <v>611</v>
      </c>
      <c r="N26" s="79">
        <v>965486624538</v>
      </c>
      <c r="O26" s="79">
        <v>152022992</v>
      </c>
    </row>
    <row r="27" spans="1:15" ht="17.25" thickBot="1">
      <c r="A27" s="98">
        <v>2008</v>
      </c>
      <c r="B27" s="99">
        <v>110</v>
      </c>
      <c r="C27" s="99">
        <v>252</v>
      </c>
      <c r="D27" s="80">
        <v>407327224301</v>
      </c>
      <c r="E27" s="80">
        <v>62047324</v>
      </c>
      <c r="F27" s="100">
        <v>0.42099999999999999</v>
      </c>
      <c r="G27" s="99">
        <v>270</v>
      </c>
      <c r="H27" s="99">
        <v>553</v>
      </c>
      <c r="I27" s="80">
        <v>554126072950</v>
      </c>
      <c r="J27" s="80">
        <v>85381315</v>
      </c>
      <c r="K27" s="100">
        <v>0.57899999999999996</v>
      </c>
      <c r="L27" s="99">
        <v>380</v>
      </c>
      <c r="M27" s="99">
        <v>805</v>
      </c>
      <c r="N27" s="80">
        <v>961453297251</v>
      </c>
      <c r="O27" s="80">
        <v>147428639</v>
      </c>
    </row>
    <row r="28" spans="1:15" ht="17.25" thickBot="1">
      <c r="A28" s="95">
        <v>2009</v>
      </c>
      <c r="B28" s="96">
        <v>119</v>
      </c>
      <c r="C28" s="96">
        <v>211</v>
      </c>
      <c r="D28" s="79">
        <v>526482459500</v>
      </c>
      <c r="E28" s="79">
        <v>75644847</v>
      </c>
      <c r="F28" s="97">
        <v>0.48699999999999999</v>
      </c>
      <c r="G28" s="96">
        <v>243</v>
      </c>
      <c r="H28" s="96">
        <v>503</v>
      </c>
      <c r="I28" s="79">
        <v>556713545450</v>
      </c>
      <c r="J28" s="79">
        <v>79753807</v>
      </c>
      <c r="K28" s="97">
        <v>0.51300000000000001</v>
      </c>
      <c r="L28" s="96">
        <v>362</v>
      </c>
      <c r="M28" s="96">
        <v>714</v>
      </c>
      <c r="N28" s="79">
        <v>1083196004950</v>
      </c>
      <c r="O28" s="79">
        <v>155398654</v>
      </c>
    </row>
    <row r="29" spans="1:15" ht="17.25" thickBot="1">
      <c r="A29" s="98">
        <v>2010</v>
      </c>
      <c r="B29" s="99">
        <v>142</v>
      </c>
      <c r="C29" s="99">
        <v>275</v>
      </c>
      <c r="D29" s="80">
        <v>508426689450</v>
      </c>
      <c r="E29" s="80">
        <v>68843175</v>
      </c>
      <c r="F29" s="100">
        <v>0.46600000000000003</v>
      </c>
      <c r="G29" s="99">
        <v>288</v>
      </c>
      <c r="H29" s="99">
        <v>522</v>
      </c>
      <c r="I29" s="80">
        <v>648828048800</v>
      </c>
      <c r="J29" s="80">
        <v>78916039</v>
      </c>
      <c r="K29" s="100">
        <v>0.53400000000000003</v>
      </c>
      <c r="L29" s="99">
        <v>430</v>
      </c>
      <c r="M29" s="99">
        <v>797</v>
      </c>
      <c r="N29" s="80">
        <v>1157254738250</v>
      </c>
      <c r="O29" s="80">
        <v>147759214</v>
      </c>
    </row>
    <row r="30" spans="1:15" ht="17.25" thickBot="1">
      <c r="A30" s="95">
        <v>2011</v>
      </c>
      <c r="B30" s="96">
        <v>152</v>
      </c>
      <c r="C30" s="96">
        <v>334</v>
      </c>
      <c r="D30" s="79">
        <v>613722968100</v>
      </c>
      <c r="E30" s="79">
        <v>82868189</v>
      </c>
      <c r="F30" s="97">
        <v>0.51900000000000002</v>
      </c>
      <c r="G30" s="96">
        <v>290</v>
      </c>
      <c r="H30" s="96">
        <v>610</v>
      </c>
      <c r="I30" s="79">
        <v>622076496100</v>
      </c>
      <c r="J30" s="79">
        <v>76856276</v>
      </c>
      <c r="K30" s="97">
        <v>0.48099999999999998</v>
      </c>
      <c r="L30" s="96">
        <v>442</v>
      </c>
      <c r="M30" s="96">
        <v>944</v>
      </c>
      <c r="N30" s="79">
        <v>1235799464200</v>
      </c>
      <c r="O30" s="79">
        <v>159724465</v>
      </c>
    </row>
    <row r="31" spans="1:15" ht="17.25" thickBot="1">
      <c r="A31" s="98">
        <v>2012</v>
      </c>
      <c r="B31" s="99">
        <v>176</v>
      </c>
      <c r="C31" s="99">
        <v>389</v>
      </c>
      <c r="D31" s="80">
        <v>838238171234</v>
      </c>
      <c r="E31" s="80">
        <v>114911591</v>
      </c>
      <c r="F31" s="100">
        <v>0.59</v>
      </c>
      <c r="G31" s="99">
        <v>465</v>
      </c>
      <c r="H31" s="99">
        <v>844</v>
      </c>
      <c r="I31" s="80">
        <v>616902183201</v>
      </c>
      <c r="J31" s="80">
        <v>79978996</v>
      </c>
      <c r="K31" s="100">
        <v>0.41</v>
      </c>
      <c r="L31" s="99">
        <v>641</v>
      </c>
      <c r="M31" s="99">
        <v>1233</v>
      </c>
      <c r="N31" s="80">
        <v>1455140354435</v>
      </c>
      <c r="O31" s="80">
        <v>194890587</v>
      </c>
    </row>
    <row r="32" spans="1:15" ht="17.25" thickBot="1">
      <c r="A32" s="95">
        <v>2013</v>
      </c>
      <c r="B32" s="96">
        <v>183</v>
      </c>
      <c r="C32" s="96">
        <v>491</v>
      </c>
      <c r="D32" s="79">
        <v>909933664105</v>
      </c>
      <c r="E32" s="79">
        <v>127292173</v>
      </c>
      <c r="F32" s="97">
        <v>0.59699999999999998</v>
      </c>
      <c r="G32" s="96">
        <v>724</v>
      </c>
      <c r="H32" s="96">
        <v>1184</v>
      </c>
      <c r="I32" s="79">
        <v>641418320616</v>
      </c>
      <c r="J32" s="79">
        <v>86058857</v>
      </c>
      <c r="K32" s="97">
        <v>0.40300000000000002</v>
      </c>
      <c r="L32" s="96">
        <v>907</v>
      </c>
      <c r="M32" s="96">
        <v>1675</v>
      </c>
      <c r="N32" s="79">
        <v>1551351984721</v>
      </c>
      <c r="O32" s="79">
        <v>213351030</v>
      </c>
    </row>
    <row r="33" spans="1:15" ht="17.25" thickBot="1">
      <c r="A33" s="98">
        <v>2014</v>
      </c>
      <c r="B33" s="99">
        <v>217</v>
      </c>
      <c r="C33" s="99">
        <v>515</v>
      </c>
      <c r="D33" s="80">
        <v>820644029302</v>
      </c>
      <c r="E33" s="80">
        <v>107706152</v>
      </c>
      <c r="F33" s="100">
        <v>0.501</v>
      </c>
      <c r="G33" s="99">
        <v>878</v>
      </c>
      <c r="H33" s="99">
        <v>1439</v>
      </c>
      <c r="I33" s="80">
        <v>843588519858</v>
      </c>
      <c r="J33" s="80">
        <v>107362806</v>
      </c>
      <c r="K33" s="100">
        <v>0.499</v>
      </c>
      <c r="L33" s="99">
        <v>1095</v>
      </c>
      <c r="M33" s="99">
        <v>1954</v>
      </c>
      <c r="N33" s="80">
        <v>1664232549160</v>
      </c>
      <c r="O33" s="80">
        <v>215068958</v>
      </c>
    </row>
    <row r="34" spans="1:15" ht="17.25" thickBot="1">
      <c r="A34" s="95">
        <v>2015</v>
      </c>
      <c r="B34" s="96">
        <v>257</v>
      </c>
      <c r="C34" s="96">
        <v>584</v>
      </c>
      <c r="D34" s="79">
        <v>879659395660</v>
      </c>
      <c r="E34" s="79">
        <v>112942129</v>
      </c>
      <c r="F34" s="97">
        <v>0.52</v>
      </c>
      <c r="G34" s="96">
        <v>946</v>
      </c>
      <c r="H34" s="96">
        <v>1559</v>
      </c>
      <c r="I34" s="79">
        <v>835842176018</v>
      </c>
      <c r="J34" s="79">
        <v>104357394</v>
      </c>
      <c r="K34" s="97">
        <v>0.48</v>
      </c>
      <c r="L34" s="96">
        <v>1203</v>
      </c>
      <c r="M34" s="96">
        <v>2143</v>
      </c>
      <c r="N34" s="79">
        <v>1715501571678</v>
      </c>
      <c r="O34" s="79">
        <v>217299523</v>
      </c>
    </row>
    <row r="35" spans="1:15" ht="17.25" thickBot="1">
      <c r="A35" s="98">
        <v>2016</v>
      </c>
      <c r="B35" s="99">
        <v>337</v>
      </c>
      <c r="C35" s="99">
        <v>702</v>
      </c>
      <c r="D35" s="80">
        <v>927865679723</v>
      </c>
      <c r="E35" s="80">
        <v>116556223</v>
      </c>
      <c r="F35" s="100">
        <v>0.53700000000000003</v>
      </c>
      <c r="G35" s="99">
        <v>1237</v>
      </c>
      <c r="H35" s="99">
        <v>1915</v>
      </c>
      <c r="I35" s="80">
        <v>815328744647</v>
      </c>
      <c r="J35" s="80">
        <v>100469959</v>
      </c>
      <c r="K35" s="100">
        <v>0.46300000000000002</v>
      </c>
      <c r="L35" s="99">
        <v>1574</v>
      </c>
      <c r="M35" s="99">
        <v>2617</v>
      </c>
      <c r="N35" s="80">
        <v>1743194424370</v>
      </c>
      <c r="O35" s="80">
        <v>217026182</v>
      </c>
    </row>
    <row r="36" spans="1:15" ht="17.25" thickBot="1">
      <c r="A36" s="95">
        <v>2017</v>
      </c>
      <c r="B36" s="96">
        <v>495</v>
      </c>
      <c r="C36" s="96">
        <v>888</v>
      </c>
      <c r="D36" s="79">
        <v>902667642338</v>
      </c>
      <c r="E36" s="79">
        <v>113907210</v>
      </c>
      <c r="F36" s="97">
        <v>0.51800000000000002</v>
      </c>
      <c r="G36" s="96">
        <v>1272</v>
      </c>
      <c r="H36" s="96">
        <v>2062</v>
      </c>
      <c r="I36" s="79">
        <v>853910208775</v>
      </c>
      <c r="J36" s="79">
        <v>105969017</v>
      </c>
      <c r="K36" s="97">
        <v>0.48199999999999998</v>
      </c>
      <c r="L36" s="96">
        <v>1767</v>
      </c>
      <c r="M36" s="96">
        <v>2950</v>
      </c>
      <c r="N36" s="79">
        <v>1756577851113</v>
      </c>
      <c r="O36" s="79">
        <v>219876227</v>
      </c>
    </row>
    <row r="37" spans="1:15" ht="17.25" thickBot="1">
      <c r="A37" s="98">
        <v>2018</v>
      </c>
      <c r="B37" s="99">
        <v>661</v>
      </c>
      <c r="C37" s="99">
        <v>1096</v>
      </c>
      <c r="D37" s="80">
        <v>912749393308</v>
      </c>
      <c r="E37" s="80">
        <v>110150773</v>
      </c>
      <c r="F37" s="100">
        <v>0.50900000000000001</v>
      </c>
      <c r="G37" s="99">
        <v>1210</v>
      </c>
      <c r="H37" s="99">
        <v>2090</v>
      </c>
      <c r="I37" s="80">
        <v>901214415930</v>
      </c>
      <c r="J37" s="80">
        <v>106234496</v>
      </c>
      <c r="K37" s="100">
        <v>0.49099999999999999</v>
      </c>
      <c r="L37" s="99">
        <v>1871</v>
      </c>
      <c r="M37" s="99">
        <v>3186</v>
      </c>
      <c r="N37" s="80">
        <v>1813963809238</v>
      </c>
      <c r="O37" s="80">
        <v>216385269</v>
      </c>
    </row>
    <row r="38" spans="1:15" ht="17.25" thickBot="1">
      <c r="A38" s="95">
        <v>2019</v>
      </c>
      <c r="B38" s="96">
        <v>697</v>
      </c>
      <c r="C38" s="96">
        <v>1127</v>
      </c>
      <c r="D38" s="79">
        <v>970793814451</v>
      </c>
      <c r="E38" s="79">
        <v>115622065</v>
      </c>
      <c r="F38" s="97">
        <v>0.51</v>
      </c>
      <c r="G38" s="96">
        <v>1246</v>
      </c>
      <c r="H38" s="96">
        <v>1967</v>
      </c>
      <c r="I38" s="79">
        <v>943195265617</v>
      </c>
      <c r="J38" s="79">
        <v>111056712</v>
      </c>
      <c r="K38" s="97">
        <v>0.49</v>
      </c>
      <c r="L38" s="96">
        <v>1943</v>
      </c>
      <c r="M38" s="96">
        <v>3094</v>
      </c>
      <c r="N38" s="79">
        <v>1913989080068</v>
      </c>
      <c r="O38" s="79">
        <v>226678777</v>
      </c>
    </row>
    <row r="39" spans="1:15" ht="17.25" thickBot="1">
      <c r="A39" s="98">
        <v>2020</v>
      </c>
      <c r="B39" s="99">
        <v>782</v>
      </c>
      <c r="C39" s="99">
        <v>1142</v>
      </c>
      <c r="D39" s="80">
        <v>350412045790</v>
      </c>
      <c r="E39" s="80">
        <v>40462381</v>
      </c>
      <c r="F39" s="100">
        <v>0.68</v>
      </c>
      <c r="G39" s="99">
        <v>1115</v>
      </c>
      <c r="H39" s="99">
        <v>1868</v>
      </c>
      <c r="I39" s="80">
        <v>159962672401</v>
      </c>
      <c r="J39" s="80">
        <v>19061586</v>
      </c>
      <c r="K39" s="100">
        <v>0.32</v>
      </c>
      <c r="L39" s="99">
        <v>1897</v>
      </c>
      <c r="M39" s="99">
        <v>3010</v>
      </c>
      <c r="N39" s="80">
        <v>510374718191</v>
      </c>
      <c r="O39" s="80">
        <v>59523967</v>
      </c>
    </row>
    <row r="40" spans="1:15" ht="17.25" thickBot="1">
      <c r="A40" s="95">
        <v>2021</v>
      </c>
      <c r="B40" s="96">
        <v>817</v>
      </c>
      <c r="C40" s="96">
        <v>1220</v>
      </c>
      <c r="D40" s="79">
        <v>173423572192</v>
      </c>
      <c r="E40" s="79">
        <v>18220323</v>
      </c>
      <c r="F40" s="97">
        <v>0.30099999999999999</v>
      </c>
      <c r="G40" s="96">
        <v>1039</v>
      </c>
      <c r="H40" s="96">
        <v>1778</v>
      </c>
      <c r="I40" s="79">
        <v>411115416208</v>
      </c>
      <c r="J40" s="79">
        <v>42310764</v>
      </c>
      <c r="K40" s="97">
        <v>0.69899999999999995</v>
      </c>
      <c r="L40" s="96">
        <v>1856</v>
      </c>
      <c r="M40" s="96">
        <v>2998</v>
      </c>
      <c r="N40" s="79">
        <v>584538988400</v>
      </c>
      <c r="O40" s="79">
        <v>60531087</v>
      </c>
    </row>
    <row r="41" spans="1:15" ht="17.25" thickBot="1">
      <c r="A41" s="98">
        <v>2022</v>
      </c>
      <c r="B41" s="99">
        <v>772</v>
      </c>
      <c r="C41" s="99">
        <v>1210</v>
      </c>
      <c r="D41" s="80">
        <v>630980305869</v>
      </c>
      <c r="E41" s="80">
        <v>62792715</v>
      </c>
      <c r="F41" s="100">
        <v>0.55700000000000005</v>
      </c>
      <c r="G41" s="99">
        <v>1002</v>
      </c>
      <c r="H41" s="99">
        <v>1664</v>
      </c>
      <c r="I41" s="80">
        <v>529233178531</v>
      </c>
      <c r="J41" s="80">
        <v>50012379</v>
      </c>
      <c r="K41" s="100">
        <v>0.443</v>
      </c>
      <c r="L41" s="99">
        <v>1774</v>
      </c>
      <c r="M41" s="99">
        <v>2874</v>
      </c>
      <c r="N41" s="80">
        <v>1160213484400</v>
      </c>
      <c r="O41" s="80">
        <v>112805094</v>
      </c>
    </row>
    <row r="42" spans="1:15" ht="17.25" thickBot="1">
      <c r="A42" s="95">
        <v>2023</v>
      </c>
      <c r="B42" s="96">
        <v>559</v>
      </c>
      <c r="C42" s="96">
        <v>938</v>
      </c>
      <c r="D42" s="79">
        <v>431868964908</v>
      </c>
      <c r="E42" s="79">
        <v>43661151</v>
      </c>
      <c r="F42" s="97">
        <v>0.42199999999999999</v>
      </c>
      <c r="G42" s="96">
        <v>764</v>
      </c>
      <c r="H42" s="96">
        <v>1314</v>
      </c>
      <c r="I42" s="79">
        <v>618717594476</v>
      </c>
      <c r="J42" s="79">
        <v>59817750</v>
      </c>
      <c r="K42" s="97">
        <v>0.57799999999999996</v>
      </c>
      <c r="L42" s="96">
        <v>1323</v>
      </c>
      <c r="M42" s="96">
        <v>2252</v>
      </c>
      <c r="N42" s="79">
        <v>1050586559384</v>
      </c>
      <c r="O42" s="79">
        <v>103478901</v>
      </c>
    </row>
    <row r="43" spans="1:15" ht="17.25" thickBot="1">
      <c r="A43" s="101" t="s">
        <v>162</v>
      </c>
      <c r="B43" s="102">
        <v>6853</v>
      </c>
      <c r="C43" s="102">
        <v>11927</v>
      </c>
      <c r="D43" s="102">
        <v>12543995698531</v>
      </c>
      <c r="E43" s="102">
        <v>1650252856</v>
      </c>
      <c r="F43" s="103">
        <v>0.52300000000000002</v>
      </c>
      <c r="G43" s="102">
        <v>13942</v>
      </c>
      <c r="H43" s="102">
        <v>23127</v>
      </c>
      <c r="I43" s="102">
        <v>11892395829489</v>
      </c>
      <c r="J43" s="102">
        <v>1505859430</v>
      </c>
      <c r="K43" s="103">
        <v>0.47699999999999998</v>
      </c>
      <c r="L43" s="102">
        <v>20795</v>
      </c>
      <c r="M43" s="102">
        <v>35054</v>
      </c>
      <c r="N43" s="102">
        <v>24436391528020</v>
      </c>
      <c r="O43" s="102">
        <v>3156112286</v>
      </c>
    </row>
    <row r="44" spans="1:15" ht="17.25" thickTop="1"/>
  </sheetData>
  <mergeCells count="12">
    <mergeCell ref="N21:N22"/>
    <mergeCell ref="O21:O22"/>
    <mergeCell ref="A20:A22"/>
    <mergeCell ref="B20:F20"/>
    <mergeCell ref="G20:K20"/>
    <mergeCell ref="L20:O20"/>
    <mergeCell ref="D21:D22"/>
    <mergeCell ref="E21:E22"/>
    <mergeCell ref="F21:F22"/>
    <mergeCell ref="I21:I22"/>
    <mergeCell ref="J21:J22"/>
    <mergeCell ref="K21:K22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Sheet1</vt:lpstr>
      <vt:lpstr>기업분석(CJ CGV)</vt:lpstr>
      <vt:lpstr>개별손익 표준</vt:lpstr>
      <vt:lpstr>영업비용</vt:lpstr>
      <vt:lpstr>개별손익_raw</vt:lpstr>
      <vt:lpstr>Sheet5</vt:lpstr>
      <vt:lpstr>연도별 관람객 수</vt:lpstr>
      <vt:lpstr>영업비용!keyword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보경 김</dc:creator>
  <cp:lastModifiedBy>보경 김</cp:lastModifiedBy>
  <dcterms:created xsi:type="dcterms:W3CDTF">2023-11-13T13:33:16Z</dcterms:created>
  <dcterms:modified xsi:type="dcterms:W3CDTF">2023-11-23T14:50:39Z</dcterms:modified>
</cp:coreProperties>
</file>